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15BD122A-61D5-4FFC-90C2-D4A13E3F49ED}" xr6:coauthVersionLast="47" xr6:coauthVersionMax="47" xr10:uidLastSave="{00000000-0000-0000-0000-000000000000}"/>
  <bookViews>
    <workbookView xWindow="-120" yWindow="-120" windowWidth="29040" windowHeight="15840" activeTab="4" xr2:uid="{AA100511-3EC1-49A0-BFF1-FEA2C74A8639}"/>
  </bookViews>
  <sheets>
    <sheet name="Dashboard" sheetId="6" r:id="rId1"/>
    <sheet name="Pivots" sheetId="5" state="hidden" r:id="rId2"/>
    <sheet name="Detalle" sheetId="1" r:id="rId3"/>
    <sheet name="Maestro" sheetId="2" r:id="rId4"/>
    <sheet name="Tablas" sheetId="3" r:id="rId5"/>
  </sheets>
  <definedNames>
    <definedName name="Areas">OFFSET(Tablas!#REF!,1,0,COUNTA(Tablas!#REF!),1)</definedName>
    <definedName name="Estatus">OFFSET(Tablas!#REF!,1,0,COUNTA(Tablas!#REF!),1)</definedName>
    <definedName name="Maquinas">OFFSET(Tablas!#REF!,1,0,COUNTA(Tablas!#REF!),1)</definedName>
    <definedName name="SegmentaciónDeDatos_Año">#N/A</definedName>
    <definedName name="SegmentaciónDeDatos_Categoría">#N/A</definedName>
    <definedName name="SegmentaciónDeDatos_Mes">#N/A</definedName>
    <definedName name="SegmentaciónDeDatos_Proveedor">#N/A</definedName>
    <definedName name="Tipo_Mantenimiento">OFFSET(Tablas!#REF!,1,0,COUNTA(Tablas!#REF!),1)</definedName>
  </definedNames>
  <calcPr calcId="191029"/>
  <pivotCaches>
    <pivotCache cacheId="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8" i="3" l="1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107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O372" i="1" s="1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O291" i="1" s="1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N70" i="1"/>
  <c r="L70" i="1"/>
  <c r="N245" i="1"/>
  <c r="L245" i="1"/>
  <c r="L171" i="1"/>
  <c r="N140" i="1"/>
  <c r="L140" i="1"/>
  <c r="N251" i="1"/>
  <c r="L251" i="1"/>
  <c r="N391" i="1"/>
  <c r="L391" i="1"/>
  <c r="L247" i="1"/>
  <c r="N217" i="1"/>
  <c r="L217" i="1"/>
  <c r="N150" i="1"/>
  <c r="L150" i="1"/>
  <c r="N192" i="1"/>
  <c r="L192" i="1"/>
  <c r="L200" i="1"/>
  <c r="N223" i="1"/>
  <c r="L223" i="1"/>
  <c r="N221" i="1"/>
  <c r="L221" i="1"/>
  <c r="N331" i="1"/>
  <c r="L331" i="1"/>
  <c r="L158" i="1"/>
  <c r="N294" i="1"/>
  <c r="L294" i="1"/>
  <c r="N129" i="1"/>
  <c r="L129" i="1"/>
  <c r="N233" i="1"/>
  <c r="L233" i="1"/>
  <c r="L260" i="1"/>
  <c r="N258" i="1"/>
  <c r="L258" i="1"/>
  <c r="N334" i="1"/>
  <c r="L334" i="1"/>
  <c r="L59" i="1"/>
  <c r="L78" i="1"/>
  <c r="N252" i="1"/>
  <c r="L252" i="1"/>
  <c r="N121" i="1"/>
  <c r="L121" i="1"/>
  <c r="L125" i="1"/>
  <c r="L265" i="1"/>
  <c r="N152" i="1"/>
  <c r="L152" i="1"/>
  <c r="N338" i="1"/>
  <c r="L338" i="1"/>
  <c r="L67" i="1"/>
  <c r="L185" i="1"/>
  <c r="N300" i="1"/>
  <c r="L300" i="1"/>
  <c r="N165" i="1"/>
  <c r="L165" i="1"/>
  <c r="L91" i="1"/>
  <c r="L320" i="1"/>
  <c r="N19" i="1"/>
  <c r="L19" i="1"/>
  <c r="N9" i="1"/>
  <c r="L9" i="1"/>
  <c r="L202" i="1"/>
  <c r="L312" i="1"/>
  <c r="N194" i="1"/>
  <c r="L194" i="1"/>
  <c r="N230" i="1"/>
  <c r="L230" i="1"/>
  <c r="L123" i="1"/>
  <c r="L368" i="1"/>
  <c r="N257" i="1"/>
  <c r="L257" i="1"/>
  <c r="N28" i="1"/>
  <c r="L28" i="1"/>
  <c r="L215" i="1"/>
  <c r="L295" i="1"/>
  <c r="N275" i="1"/>
  <c r="L275" i="1"/>
  <c r="N395" i="1"/>
  <c r="L395" i="1"/>
  <c r="L160" i="1"/>
  <c r="L205" i="1"/>
  <c r="N396" i="1"/>
  <c r="L396" i="1"/>
  <c r="N196" i="1"/>
  <c r="L196" i="1"/>
  <c r="L298" i="1"/>
  <c r="L39" i="1"/>
  <c r="N29" i="1"/>
  <c r="L29" i="1"/>
  <c r="N314" i="1"/>
  <c r="L314" i="1"/>
  <c r="L371" i="1"/>
  <c r="L32" i="1"/>
  <c r="N119" i="1"/>
  <c r="L119" i="1"/>
  <c r="N210" i="1"/>
  <c r="L210" i="1"/>
  <c r="L218" i="1"/>
  <c r="L278" i="1"/>
  <c r="N301" i="1"/>
  <c r="L301" i="1"/>
  <c r="N327" i="1"/>
  <c r="L327" i="1"/>
  <c r="L263" i="1"/>
  <c r="L237" i="1"/>
  <c r="N21" i="1"/>
  <c r="L21" i="1"/>
  <c r="N42" i="1"/>
  <c r="L42" i="1"/>
  <c r="L292" i="1"/>
  <c r="L132" i="1"/>
  <c r="N48" i="1"/>
  <c r="L48" i="1"/>
  <c r="N207" i="1"/>
  <c r="L207" i="1"/>
  <c r="L359" i="1"/>
  <c r="L317" i="1"/>
  <c r="N69" i="1"/>
  <c r="L69" i="1"/>
  <c r="N299" i="1"/>
  <c r="L299" i="1"/>
  <c r="L193" i="1"/>
  <c r="L382" i="1"/>
  <c r="N2" i="1"/>
  <c r="L2" i="1"/>
  <c r="N4" i="1"/>
  <c r="L4" i="1"/>
  <c r="L195" i="1"/>
  <c r="L60" i="1"/>
  <c r="N86" i="1"/>
  <c r="L86" i="1"/>
  <c r="N219" i="1"/>
  <c r="L219" i="1"/>
  <c r="L323" i="1"/>
  <c r="L288" i="1"/>
  <c r="N236" i="1"/>
  <c r="L236" i="1"/>
  <c r="N227" i="1"/>
  <c r="L227" i="1"/>
  <c r="L268" i="1"/>
  <c r="L11" i="1"/>
  <c r="N306" i="1"/>
  <c r="L306" i="1"/>
  <c r="N274" i="1"/>
  <c r="L274" i="1"/>
  <c r="L92" i="1"/>
  <c r="L351" i="1"/>
  <c r="N352" i="1"/>
  <c r="L352" i="1"/>
  <c r="N206" i="1"/>
  <c r="L206" i="1"/>
  <c r="L137" i="1"/>
  <c r="L89" i="1"/>
  <c r="N228" i="1"/>
  <c r="L228" i="1"/>
  <c r="N325" i="1"/>
  <c r="L325" i="1"/>
  <c r="L199" i="1"/>
  <c r="L336" i="1"/>
  <c r="N147" i="1"/>
  <c r="L147" i="1"/>
  <c r="N240" i="1"/>
  <c r="L240" i="1"/>
  <c r="L389" i="1"/>
  <c r="L131" i="1"/>
  <c r="N388" i="1"/>
  <c r="L388" i="1"/>
  <c r="N5" i="1"/>
  <c r="L5" i="1"/>
  <c r="L79" i="1"/>
  <c r="L179" i="1"/>
  <c r="N284" i="1"/>
  <c r="L284" i="1"/>
  <c r="N369" i="1"/>
  <c r="L369" i="1"/>
  <c r="L341" i="1"/>
  <c r="L214" i="1"/>
  <c r="N115" i="1"/>
  <c r="L115" i="1"/>
  <c r="N30" i="1"/>
  <c r="L30" i="1"/>
  <c r="L15" i="1"/>
  <c r="L366" i="1"/>
  <c r="N296" i="1"/>
  <c r="L296" i="1"/>
  <c r="N340" i="1"/>
  <c r="L340" i="1"/>
  <c r="L365" i="1"/>
  <c r="L315" i="1"/>
  <c r="N154" i="1"/>
  <c r="L154" i="1"/>
  <c r="N304" i="1"/>
  <c r="L304" i="1"/>
  <c r="L161" i="1"/>
  <c r="L339" i="1"/>
  <c r="N264" i="1"/>
  <c r="L264" i="1"/>
  <c r="N253" i="1"/>
  <c r="L253" i="1"/>
  <c r="L84" i="1"/>
  <c r="L53" i="1"/>
  <c r="N229" i="1"/>
  <c r="L229" i="1"/>
  <c r="N117" i="1"/>
  <c r="L117" i="1"/>
  <c r="L328" i="1"/>
  <c r="L142" i="1"/>
  <c r="N335" i="1"/>
  <c r="N184" i="1"/>
  <c r="L34" i="1"/>
  <c r="L311" i="1"/>
  <c r="N313" i="1"/>
  <c r="N133" i="1"/>
  <c r="L120" i="1"/>
  <c r="L54" i="1"/>
  <c r="N302" i="1"/>
  <c r="L302" i="1"/>
  <c r="N354" i="1"/>
  <c r="L235" i="1"/>
  <c r="L181" i="1"/>
  <c r="N373" i="1"/>
  <c r="N372" i="1"/>
  <c r="L176" i="1"/>
  <c r="L162" i="1"/>
  <c r="N113" i="1"/>
  <c r="N149" i="1"/>
  <c r="L35" i="1"/>
  <c r="L361" i="1"/>
  <c r="N333" i="1"/>
  <c r="L333" i="1"/>
  <c r="N144" i="1"/>
  <c r="L282" i="1"/>
  <c r="L316" i="1"/>
  <c r="N63" i="1"/>
  <c r="N8" i="1"/>
  <c r="L321" i="1"/>
  <c r="L305" i="1"/>
  <c r="N124" i="1"/>
  <c r="N248" i="1"/>
  <c r="L384" i="1"/>
  <c r="L380" i="1"/>
  <c r="N159" i="1"/>
  <c r="N25" i="1"/>
  <c r="L379" i="1"/>
  <c r="L393" i="1"/>
  <c r="N170" i="1"/>
  <c r="L170" i="1"/>
  <c r="N65" i="1"/>
  <c r="L41" i="1"/>
  <c r="L66" i="1"/>
  <c r="N280" i="1"/>
  <c r="L280" i="1"/>
  <c r="N246" i="1"/>
  <c r="L326" i="1"/>
  <c r="L266" i="1"/>
  <c r="N350" i="1"/>
  <c r="N347" i="1"/>
  <c r="L14" i="1"/>
  <c r="L329" i="1"/>
  <c r="N109" i="1"/>
  <c r="L109" i="1"/>
  <c r="N22" i="1"/>
  <c r="L22" i="1"/>
  <c r="L241" i="1"/>
  <c r="L209" i="1"/>
  <c r="N136" i="1"/>
  <c r="L136" i="1"/>
  <c r="N309" i="1"/>
  <c r="L309" i="1"/>
  <c r="L203" i="1"/>
  <c r="L12" i="1"/>
  <c r="N75" i="1"/>
  <c r="L75" i="1"/>
  <c r="N74" i="1"/>
  <c r="L74" i="1"/>
  <c r="L286" i="1"/>
  <c r="L76" i="1"/>
  <c r="N143" i="1"/>
  <c r="L143" i="1"/>
  <c r="N390" i="1"/>
  <c r="L390" i="1"/>
  <c r="L276" i="1"/>
  <c r="L208" i="1"/>
  <c r="N134" i="1"/>
  <c r="L134" i="1"/>
  <c r="N23" i="1"/>
  <c r="L23" i="1"/>
  <c r="L256" i="1"/>
  <c r="L231" i="1"/>
  <c r="N234" i="1"/>
  <c r="L234" i="1"/>
  <c r="N249" i="1"/>
  <c r="L249" i="1"/>
  <c r="L267" i="1"/>
  <c r="L270" i="1"/>
  <c r="N139" i="1"/>
  <c r="L139" i="1"/>
  <c r="N189" i="1"/>
  <c r="L189" i="1"/>
  <c r="L271" i="1"/>
  <c r="L13" i="1"/>
  <c r="N20" i="1"/>
  <c r="L20" i="1"/>
  <c r="N167" i="1"/>
  <c r="L167" i="1"/>
  <c r="L287" i="1"/>
  <c r="L308" i="1"/>
  <c r="N285" i="1"/>
  <c r="L285" i="1"/>
  <c r="N244" i="1"/>
  <c r="L244" i="1"/>
  <c r="L177" i="1"/>
  <c r="L398" i="1"/>
  <c r="N243" i="1"/>
  <c r="N383" i="1"/>
  <c r="L197" i="1"/>
  <c r="L72" i="1"/>
  <c r="N178" i="1"/>
  <c r="N105" i="1"/>
  <c r="L182" i="1"/>
  <c r="L50" i="1"/>
  <c r="N204" i="1"/>
  <c r="N186" i="1"/>
  <c r="L81" i="1"/>
  <c r="L277" i="1"/>
  <c r="N45" i="1"/>
  <c r="N49" i="1"/>
  <c r="L49" i="1"/>
  <c r="L73" i="1"/>
  <c r="L100" i="1"/>
  <c r="N153" i="1"/>
  <c r="N332" i="1"/>
  <c r="L164" i="1"/>
  <c r="L397" i="1"/>
  <c r="N187" i="1"/>
  <c r="N37" i="1"/>
  <c r="L392" i="1"/>
  <c r="L378" i="1"/>
  <c r="N43" i="1"/>
  <c r="N242" i="1"/>
  <c r="L319" i="1"/>
  <c r="L106" i="1"/>
  <c r="N111" i="1"/>
  <c r="N330" i="1"/>
  <c r="L330" i="1"/>
  <c r="L96" i="1"/>
  <c r="L116" i="1"/>
  <c r="N99" i="1"/>
  <c r="N269" i="1"/>
  <c r="L360" i="1"/>
  <c r="L374" i="1"/>
  <c r="N211" i="1"/>
  <c r="N104" i="1"/>
  <c r="L310" i="1"/>
  <c r="L148" i="1"/>
  <c r="N62" i="1"/>
  <c r="N394" i="1"/>
  <c r="L289" i="1"/>
  <c r="L101" i="1"/>
  <c r="N112" i="1"/>
  <c r="N279" i="1"/>
  <c r="L82" i="1"/>
  <c r="L93" i="1"/>
  <c r="N83" i="1"/>
  <c r="N370" i="1"/>
  <c r="L46" i="1"/>
  <c r="L386" i="1"/>
  <c r="N226" i="1"/>
  <c r="N135" i="1"/>
  <c r="L281" i="1"/>
  <c r="L216" i="1"/>
  <c r="N399" i="1"/>
  <c r="N166" i="1"/>
  <c r="L97" i="1"/>
  <c r="L87" i="1"/>
  <c r="N51" i="1"/>
  <c r="L51" i="1"/>
  <c r="N127" i="1"/>
  <c r="L174" i="1"/>
  <c r="L26" i="1"/>
  <c r="N303" i="1"/>
  <c r="N201" i="1"/>
  <c r="L290" i="1"/>
  <c r="L56" i="1"/>
  <c r="N238" i="1"/>
  <c r="N232" i="1"/>
  <c r="L107" i="1"/>
  <c r="L40" i="1"/>
  <c r="N255" i="1"/>
  <c r="N10" i="1"/>
  <c r="L297" i="1"/>
  <c r="L239" i="1"/>
  <c r="N343" i="1"/>
  <c r="N95" i="1"/>
  <c r="L122" i="1"/>
  <c r="L61" i="1"/>
  <c r="N190" i="1"/>
  <c r="N6" i="1"/>
  <c r="L318" i="1"/>
  <c r="L272" i="1"/>
  <c r="N155" i="1"/>
  <c r="N291" i="1"/>
  <c r="L344" i="1"/>
  <c r="L213" i="1"/>
  <c r="N172" i="1"/>
  <c r="N353" i="1"/>
  <c r="L363" i="1"/>
  <c r="L387" i="1"/>
  <c r="N362" i="1"/>
  <c r="N188" i="1"/>
  <c r="L212" i="1"/>
  <c r="L163" i="1"/>
  <c r="N262" i="1"/>
  <c r="N44" i="1"/>
  <c r="L151" i="1"/>
  <c r="L377" i="1"/>
  <c r="N349" i="1"/>
  <c r="N145" i="1"/>
  <c r="L400" i="1"/>
  <c r="L55" i="1"/>
  <c r="N94" i="1"/>
  <c r="N103" i="1"/>
  <c r="N358" i="1"/>
  <c r="N98" i="1"/>
  <c r="N356" i="1"/>
  <c r="N375" i="1"/>
  <c r="N364" i="1"/>
  <c r="N157" i="1"/>
  <c r="N110" i="1"/>
  <c r="N198" i="1"/>
  <c r="N130" i="1"/>
  <c r="N225" i="1"/>
  <c r="N220" i="1"/>
  <c r="L94" i="1"/>
  <c r="L103" i="1"/>
  <c r="L358" i="1"/>
  <c r="L33" i="1"/>
  <c r="L98" i="1"/>
  <c r="L356" i="1"/>
  <c r="L375" i="1"/>
  <c r="L146" i="1"/>
  <c r="L364" i="1"/>
  <c r="L157" i="1"/>
  <c r="L110" i="1"/>
  <c r="L7" i="1"/>
  <c r="L198" i="1"/>
  <c r="L130" i="1"/>
  <c r="L225" i="1"/>
  <c r="L85" i="1"/>
  <c r="L220" i="1"/>
  <c r="O287" i="1" l="1"/>
  <c r="K236" i="1"/>
  <c r="P236" i="1" s="1"/>
  <c r="K46" i="1"/>
  <c r="P46" i="1" s="1"/>
  <c r="K216" i="1"/>
  <c r="P216" i="1" s="1"/>
  <c r="K14" i="1"/>
  <c r="P14" i="1" s="1"/>
  <c r="O262" i="1"/>
  <c r="O337" i="1"/>
  <c r="K212" i="1"/>
  <c r="P212" i="1" s="1"/>
  <c r="K30" i="1"/>
  <c r="P30" i="1" s="1"/>
  <c r="O73" i="1"/>
  <c r="K138" i="1"/>
  <c r="K278" i="1"/>
  <c r="P278" i="1" s="1"/>
  <c r="O345" i="1"/>
  <c r="K343" i="1"/>
  <c r="K290" i="1"/>
  <c r="P290" i="1" s="1"/>
  <c r="K335" i="1"/>
  <c r="K296" i="1"/>
  <c r="P296" i="1" s="1"/>
  <c r="K12" i="1"/>
  <c r="P12" i="1" s="1"/>
  <c r="K230" i="1"/>
  <c r="P230" i="1" s="1"/>
  <c r="O19" i="1"/>
  <c r="K328" i="1"/>
  <c r="P328" i="1" s="1"/>
  <c r="K387" i="1"/>
  <c r="P387" i="1" s="1"/>
  <c r="K259" i="1"/>
  <c r="K318" i="1"/>
  <c r="P318" i="1" s="1"/>
  <c r="Q318" i="1" s="1"/>
  <c r="K289" i="1"/>
  <c r="P289" i="1" s="1"/>
  <c r="K35" i="1"/>
  <c r="P35" i="1" s="1"/>
  <c r="K285" i="1"/>
  <c r="P285" i="1" s="1"/>
  <c r="K139" i="1"/>
  <c r="P139" i="1" s="1"/>
  <c r="O135" i="1"/>
  <c r="K281" i="1"/>
  <c r="P281" i="1" s="1"/>
  <c r="K98" i="1"/>
  <c r="P98" i="1" s="1"/>
  <c r="K224" i="1"/>
  <c r="K223" i="1"/>
  <c r="P223" i="1" s="1"/>
  <c r="K117" i="1"/>
  <c r="P117" i="1" s="1"/>
  <c r="O110" i="1"/>
  <c r="K34" i="1"/>
  <c r="P34" i="1" s="1"/>
  <c r="O362" i="1"/>
  <c r="O250" i="1"/>
  <c r="K198" i="1"/>
  <c r="P198" i="1" s="1"/>
  <c r="K114" i="1"/>
  <c r="K295" i="1"/>
  <c r="P295" i="1" s="1"/>
  <c r="K324" i="1"/>
  <c r="K50" i="1"/>
  <c r="P50" i="1" s="1"/>
  <c r="O119" i="1"/>
  <c r="K174" i="1"/>
  <c r="P174" i="1" s="1"/>
  <c r="O324" i="1"/>
  <c r="K299" i="1"/>
  <c r="P299" i="1" s="1"/>
  <c r="K130" i="1"/>
  <c r="P130" i="1" s="1"/>
  <c r="K32" i="1"/>
  <c r="P32" i="1" s="1"/>
  <c r="O36" i="1"/>
  <c r="K195" i="1"/>
  <c r="P195" i="1" s="1"/>
  <c r="O220" i="1"/>
  <c r="K62" i="1"/>
  <c r="K78" i="1"/>
  <c r="P78" i="1" s="1"/>
  <c r="K128" i="1"/>
  <c r="K287" i="1"/>
  <c r="P287" i="1" s="1"/>
  <c r="Q287" i="1" s="1"/>
  <c r="K125" i="1"/>
  <c r="P125" i="1" s="1"/>
  <c r="K65" i="1"/>
  <c r="K9" i="1"/>
  <c r="P9" i="1" s="1"/>
  <c r="K20" i="1"/>
  <c r="P20" i="1" s="1"/>
  <c r="K213" i="1"/>
  <c r="P213" i="1" s="1"/>
  <c r="K108" i="1"/>
  <c r="K396" i="1"/>
  <c r="P396" i="1" s="1"/>
  <c r="K169" i="1"/>
  <c r="K31" i="1"/>
  <c r="K181" i="1"/>
  <c r="P181" i="1" s="1"/>
  <c r="K266" i="1"/>
  <c r="P266" i="1" s="1"/>
  <c r="O175" i="1"/>
  <c r="K115" i="1"/>
  <c r="P115" i="1" s="1"/>
  <c r="K87" i="1"/>
  <c r="P87" i="1" s="1"/>
  <c r="K51" i="1"/>
  <c r="P51" i="1" s="1"/>
  <c r="K121" i="1"/>
  <c r="P121" i="1" s="1"/>
  <c r="K85" i="1"/>
  <c r="P85" i="1" s="1"/>
  <c r="O318" i="1"/>
  <c r="O195" i="1"/>
  <c r="O400" i="1"/>
  <c r="K297" i="1"/>
  <c r="P297" i="1" s="1"/>
  <c r="K211" i="1"/>
  <c r="K137" i="1"/>
  <c r="P137" i="1" s="1"/>
  <c r="K2" i="1"/>
  <c r="P2" i="1" s="1"/>
  <c r="K384" i="1"/>
  <c r="P384" i="1" s="1"/>
  <c r="K327" i="1"/>
  <c r="P327" i="1" s="1"/>
  <c r="K153" i="1"/>
  <c r="K37" i="1"/>
  <c r="K19" i="1"/>
  <c r="P19" i="1" s="1"/>
  <c r="K163" i="1"/>
  <c r="P163" i="1" s="1"/>
  <c r="K146" i="1"/>
  <c r="P146" i="1" s="1"/>
  <c r="K126" i="1"/>
  <c r="K57" i="1"/>
  <c r="K11" i="1"/>
  <c r="P11" i="1" s="1"/>
  <c r="K207" i="1"/>
  <c r="P207" i="1" s="1"/>
  <c r="K330" i="1"/>
  <c r="P330" i="1" s="1"/>
  <c r="K172" i="1"/>
  <c r="K231" i="1"/>
  <c r="P231" i="1" s="1"/>
  <c r="K93" i="1"/>
  <c r="P93" i="1" s="1"/>
  <c r="O251" i="1"/>
  <c r="K390" i="1"/>
  <c r="P390" i="1" s="1"/>
  <c r="K229" i="1"/>
  <c r="P229" i="1" s="1"/>
  <c r="K210" i="1"/>
  <c r="P210" i="1" s="1"/>
  <c r="K158" i="1"/>
  <c r="P158" i="1" s="1"/>
  <c r="K92" i="1"/>
  <c r="P92" i="1" s="1"/>
  <c r="K23" i="1"/>
  <c r="P23" i="1" s="1"/>
  <c r="K399" i="1"/>
  <c r="K354" i="1"/>
  <c r="K319" i="1"/>
  <c r="P319" i="1" s="1"/>
  <c r="K249" i="1"/>
  <c r="P249" i="1" s="1"/>
  <c r="K226" i="1"/>
  <c r="O127" i="1"/>
  <c r="K382" i="1"/>
  <c r="P382" i="1" s="1"/>
  <c r="K238" i="1"/>
  <c r="K196" i="1"/>
  <c r="P196" i="1" s="1"/>
  <c r="K180" i="1"/>
  <c r="O299" i="1"/>
  <c r="O375" i="1"/>
  <c r="K192" i="1"/>
  <c r="P192" i="1" s="1"/>
  <c r="K113" i="1"/>
  <c r="K375" i="1"/>
  <c r="P375" i="1" s="1"/>
  <c r="K322" i="1"/>
  <c r="K159" i="1"/>
  <c r="K400" i="1"/>
  <c r="P400" i="1" s="1"/>
  <c r="K321" i="1"/>
  <c r="P321" i="1" s="1"/>
  <c r="K292" i="1"/>
  <c r="P292" i="1" s="1"/>
  <c r="K315" i="1"/>
  <c r="P315" i="1" s="1"/>
  <c r="K356" i="1"/>
  <c r="P356" i="1" s="1"/>
  <c r="K306" i="1"/>
  <c r="P306" i="1" s="1"/>
  <c r="K222" i="1"/>
  <c r="K143" i="1"/>
  <c r="P143" i="1" s="1"/>
  <c r="K135" i="1"/>
  <c r="K76" i="1"/>
  <c r="P76" i="1" s="1"/>
  <c r="K64" i="1"/>
  <c r="K69" i="1"/>
  <c r="P69" i="1" s="1"/>
  <c r="O41" i="1"/>
  <c r="O29" i="1"/>
  <c r="O289" i="1"/>
  <c r="Q289" i="1" s="1"/>
  <c r="O22" i="1"/>
  <c r="K119" i="1"/>
  <c r="P119" i="1" s="1"/>
  <c r="Q119" i="1" s="1"/>
  <c r="K258" i="1"/>
  <c r="P258" i="1" s="1"/>
  <c r="K303" i="1"/>
  <c r="K286" i="1"/>
  <c r="P286" i="1" s="1"/>
  <c r="K246" i="1"/>
  <c r="K156" i="1"/>
  <c r="K140" i="1"/>
  <c r="P140" i="1" s="1"/>
  <c r="K101" i="1"/>
  <c r="P101" i="1" s="1"/>
  <c r="K75" i="1"/>
  <c r="P75" i="1" s="1"/>
  <c r="K38" i="1"/>
  <c r="K307" i="1"/>
  <c r="O228" i="1"/>
  <c r="O224" i="1"/>
  <c r="K151" i="1"/>
  <c r="P151" i="1" s="1"/>
  <c r="K18" i="1"/>
  <c r="K118" i="1"/>
  <c r="K348" i="1"/>
  <c r="K260" i="1"/>
  <c r="P260" i="1" s="1"/>
  <c r="K179" i="1"/>
  <c r="P179" i="1" s="1"/>
  <c r="K24" i="1"/>
  <c r="K13" i="1"/>
  <c r="P13" i="1" s="1"/>
  <c r="O129" i="1"/>
  <c r="K49" i="1"/>
  <c r="P49" i="1" s="1"/>
  <c r="K362" i="1"/>
  <c r="K342" i="1"/>
  <c r="K388" i="1"/>
  <c r="P388" i="1" s="1"/>
  <c r="K377" i="1"/>
  <c r="P377" i="1" s="1"/>
  <c r="K364" i="1"/>
  <c r="P364" i="1" s="1"/>
  <c r="K355" i="1"/>
  <c r="K326" i="1"/>
  <c r="P326" i="1" s="1"/>
  <c r="K320" i="1"/>
  <c r="P320" i="1" s="1"/>
  <c r="K305" i="1"/>
  <c r="P305" i="1" s="1"/>
  <c r="K298" i="1"/>
  <c r="P298" i="1" s="1"/>
  <c r="K245" i="1"/>
  <c r="P245" i="1" s="1"/>
  <c r="K183" i="1"/>
  <c r="K170" i="1"/>
  <c r="P170" i="1" s="1"/>
  <c r="K105" i="1"/>
  <c r="K84" i="1"/>
  <c r="P84" i="1" s="1"/>
  <c r="K26" i="1"/>
  <c r="P26" i="1" s="1"/>
  <c r="K8" i="1"/>
  <c r="K247" i="1"/>
  <c r="P247" i="1" s="1"/>
  <c r="O392" i="1"/>
  <c r="K214" i="1"/>
  <c r="P214" i="1" s="1"/>
  <c r="K160" i="1"/>
  <c r="P160" i="1" s="1"/>
  <c r="K392" i="1"/>
  <c r="P392" i="1" s="1"/>
  <c r="K363" i="1"/>
  <c r="P363" i="1" s="1"/>
  <c r="K333" i="1"/>
  <c r="P333" i="1" s="1"/>
  <c r="K250" i="1"/>
  <c r="K239" i="1"/>
  <c r="P239" i="1" s="1"/>
  <c r="K227" i="1"/>
  <c r="P227" i="1" s="1"/>
  <c r="K204" i="1"/>
  <c r="K190" i="1"/>
  <c r="K149" i="1"/>
  <c r="K91" i="1"/>
  <c r="P91" i="1" s="1"/>
  <c r="K82" i="1"/>
  <c r="P82" i="1" s="1"/>
  <c r="K71" i="1"/>
  <c r="O265" i="1"/>
  <c r="K47" i="1"/>
  <c r="K366" i="1"/>
  <c r="P366" i="1" s="1"/>
  <c r="K391" i="1"/>
  <c r="P391" i="1" s="1"/>
  <c r="K374" i="1"/>
  <c r="P374" i="1" s="1"/>
  <c r="K360" i="1"/>
  <c r="P360" i="1" s="1"/>
  <c r="K302" i="1"/>
  <c r="P302" i="1" s="1"/>
  <c r="K284" i="1"/>
  <c r="P284" i="1" s="1"/>
  <c r="K265" i="1"/>
  <c r="P265" i="1" s="1"/>
  <c r="K187" i="1"/>
  <c r="K56" i="1"/>
  <c r="P56" i="1" s="1"/>
  <c r="K45" i="1"/>
  <c r="O74" i="1"/>
  <c r="K378" i="1"/>
  <c r="P378" i="1" s="1"/>
  <c r="O214" i="1"/>
  <c r="O223" i="1"/>
  <c r="K80" i="1"/>
  <c r="K350" i="1"/>
  <c r="K341" i="1"/>
  <c r="P341" i="1" s="1"/>
  <c r="K323" i="1"/>
  <c r="P323" i="1" s="1"/>
  <c r="K308" i="1"/>
  <c r="P308" i="1" s="1"/>
  <c r="K257" i="1"/>
  <c r="P257" i="1" s="1"/>
  <c r="K203" i="1"/>
  <c r="P203" i="1" s="1"/>
  <c r="K186" i="1"/>
  <c r="K168" i="1"/>
  <c r="K161" i="1"/>
  <c r="P161" i="1" s="1"/>
  <c r="K154" i="1"/>
  <c r="P154" i="1" s="1"/>
  <c r="K122" i="1"/>
  <c r="P122" i="1" s="1"/>
  <c r="K99" i="1"/>
  <c r="K44" i="1"/>
  <c r="K15" i="1"/>
  <c r="P15" i="1" s="1"/>
  <c r="K116" i="1"/>
  <c r="P116" i="1" s="1"/>
  <c r="O48" i="1"/>
  <c r="K219" i="1"/>
  <c r="P219" i="1" s="1"/>
  <c r="K376" i="1"/>
  <c r="K367" i="1"/>
  <c r="K349" i="1"/>
  <c r="K314" i="1"/>
  <c r="P314" i="1" s="1"/>
  <c r="K275" i="1"/>
  <c r="P275" i="1" s="1"/>
  <c r="K262" i="1"/>
  <c r="K252" i="1"/>
  <c r="P252" i="1" s="1"/>
  <c r="K233" i="1"/>
  <c r="P233" i="1" s="1"/>
  <c r="K215" i="1"/>
  <c r="P215" i="1" s="1"/>
  <c r="K200" i="1"/>
  <c r="P200" i="1" s="1"/>
  <c r="K194" i="1"/>
  <c r="P194" i="1" s="1"/>
  <c r="K142" i="1"/>
  <c r="P142" i="1" s="1"/>
  <c r="K104" i="1"/>
  <c r="K59" i="1"/>
  <c r="P59" i="1" s="1"/>
  <c r="K42" i="1"/>
  <c r="P42" i="1" s="1"/>
  <c r="K22" i="1"/>
  <c r="P22" i="1" s="1"/>
  <c r="K309" i="1"/>
  <c r="P309" i="1" s="1"/>
  <c r="K106" i="1"/>
  <c r="P106" i="1" s="1"/>
  <c r="O328" i="1"/>
  <c r="K6" i="1"/>
  <c r="K182" i="1"/>
  <c r="P182" i="1" s="1"/>
  <c r="K123" i="1"/>
  <c r="P123" i="1" s="1"/>
  <c r="K381" i="1"/>
  <c r="K325" i="1"/>
  <c r="P325" i="1" s="1"/>
  <c r="K310" i="1"/>
  <c r="P310" i="1" s="1"/>
  <c r="K271" i="1"/>
  <c r="P271" i="1" s="1"/>
  <c r="K243" i="1"/>
  <c r="K206" i="1"/>
  <c r="P206" i="1" s="1"/>
  <c r="K141" i="1"/>
  <c r="K107" i="1"/>
  <c r="P107" i="1" s="1"/>
  <c r="K102" i="1"/>
  <c r="K86" i="1"/>
  <c r="P86" i="1" s="1"/>
  <c r="K41" i="1"/>
  <c r="P41" i="1" s="1"/>
  <c r="K25" i="1"/>
  <c r="K316" i="1"/>
  <c r="P316" i="1" s="1"/>
  <c r="K301" i="1"/>
  <c r="P301" i="1" s="1"/>
  <c r="K283" i="1"/>
  <c r="K173" i="1"/>
  <c r="O315" i="1"/>
  <c r="K385" i="1"/>
  <c r="K371" i="1"/>
  <c r="P371" i="1" s="1"/>
  <c r="K365" i="1"/>
  <c r="P365" i="1" s="1"/>
  <c r="K359" i="1"/>
  <c r="P359" i="1" s="1"/>
  <c r="K353" i="1"/>
  <c r="K344" i="1"/>
  <c r="P344" i="1" s="1"/>
  <c r="K339" i="1"/>
  <c r="P339" i="1" s="1"/>
  <c r="K331" i="1"/>
  <c r="P331" i="1" s="1"/>
  <c r="K304" i="1"/>
  <c r="P304" i="1" s="1"/>
  <c r="K300" i="1"/>
  <c r="P300" i="1" s="1"/>
  <c r="K291" i="1"/>
  <c r="K282" i="1"/>
  <c r="P282" i="1" s="1"/>
  <c r="K276" i="1"/>
  <c r="P276" i="1" s="1"/>
  <c r="K269" i="1"/>
  <c r="K256" i="1"/>
  <c r="P256" i="1" s="1"/>
  <c r="K244" i="1"/>
  <c r="P244" i="1" s="1"/>
  <c r="K234" i="1"/>
  <c r="P234" i="1" s="1"/>
  <c r="K205" i="1"/>
  <c r="P205" i="1" s="1"/>
  <c r="K199" i="1"/>
  <c r="P199" i="1" s="1"/>
  <c r="K188" i="1"/>
  <c r="K184" i="1"/>
  <c r="K150" i="1"/>
  <c r="P150" i="1" s="1"/>
  <c r="K144" i="1"/>
  <c r="K133" i="1"/>
  <c r="K110" i="1"/>
  <c r="P110" i="1" s="1"/>
  <c r="K81" i="1"/>
  <c r="P81" i="1" s="1"/>
  <c r="K67" i="1"/>
  <c r="P67" i="1" s="1"/>
  <c r="K60" i="1"/>
  <c r="P60" i="1" s="1"/>
  <c r="K394" i="1"/>
  <c r="K96" i="1"/>
  <c r="P96" i="1" s="1"/>
  <c r="K395" i="1"/>
  <c r="P395" i="1" s="1"/>
  <c r="K389" i="1"/>
  <c r="P389" i="1" s="1"/>
  <c r="K379" i="1"/>
  <c r="P379" i="1" s="1"/>
  <c r="K370" i="1"/>
  <c r="K352" i="1"/>
  <c r="P352" i="1" s="1"/>
  <c r="K311" i="1"/>
  <c r="P311" i="1" s="1"/>
  <c r="K268" i="1"/>
  <c r="P268" i="1" s="1"/>
  <c r="K255" i="1"/>
  <c r="K217" i="1"/>
  <c r="P217" i="1" s="1"/>
  <c r="K176" i="1"/>
  <c r="P176" i="1" s="1"/>
  <c r="K171" i="1"/>
  <c r="P171" i="1" s="1"/>
  <c r="K166" i="1"/>
  <c r="K155" i="1"/>
  <c r="K132" i="1"/>
  <c r="P132" i="1" s="1"/>
  <c r="K124" i="1"/>
  <c r="K94" i="1"/>
  <c r="P94" i="1" s="1"/>
  <c r="K90" i="1"/>
  <c r="K79" i="1"/>
  <c r="P79" i="1" s="1"/>
  <c r="K74" i="1"/>
  <c r="P74" i="1" s="1"/>
  <c r="K66" i="1"/>
  <c r="P66" i="1" s="1"/>
  <c r="K48" i="1"/>
  <c r="P48" i="1" s="1"/>
  <c r="K29" i="1"/>
  <c r="P29" i="1" s="1"/>
  <c r="Q29" i="1" s="1"/>
  <c r="K346" i="1"/>
  <c r="O326" i="1"/>
  <c r="O210" i="1"/>
  <c r="K202" i="1"/>
  <c r="P202" i="1" s="1"/>
  <c r="K148" i="1"/>
  <c r="P148" i="1" s="1"/>
  <c r="K383" i="1"/>
  <c r="K369" i="1"/>
  <c r="P369" i="1" s="1"/>
  <c r="K351" i="1"/>
  <c r="P351" i="1" s="1"/>
  <c r="K347" i="1"/>
  <c r="K334" i="1"/>
  <c r="P334" i="1" s="1"/>
  <c r="K279" i="1"/>
  <c r="K274" i="1"/>
  <c r="P274" i="1" s="1"/>
  <c r="K254" i="1"/>
  <c r="K197" i="1"/>
  <c r="P197" i="1" s="1"/>
  <c r="K175" i="1"/>
  <c r="K147" i="1"/>
  <c r="P147" i="1" s="1"/>
  <c r="K127" i="1"/>
  <c r="K83" i="1"/>
  <c r="K58" i="1"/>
  <c r="K53" i="1"/>
  <c r="P53" i="1" s="1"/>
  <c r="K40" i="1"/>
  <c r="P40" i="1" s="1"/>
  <c r="K28" i="1"/>
  <c r="P28" i="1" s="1"/>
  <c r="K10" i="1"/>
  <c r="O330" i="1"/>
  <c r="O284" i="1"/>
  <c r="O71" i="1"/>
  <c r="O274" i="1"/>
  <c r="O350" i="1"/>
  <c r="K397" i="1"/>
  <c r="P397" i="1" s="1"/>
  <c r="K393" i="1"/>
  <c r="P393" i="1" s="1"/>
  <c r="K361" i="1"/>
  <c r="P361" i="1" s="1"/>
  <c r="K357" i="1"/>
  <c r="K345" i="1"/>
  <c r="K337" i="1"/>
  <c r="K329" i="1"/>
  <c r="P329" i="1" s="1"/>
  <c r="K317" i="1"/>
  <c r="P317" i="1" s="1"/>
  <c r="K313" i="1"/>
  <c r="K293" i="1"/>
  <c r="K277" i="1"/>
  <c r="P277" i="1" s="1"/>
  <c r="K273" i="1"/>
  <c r="K261" i="1"/>
  <c r="K253" i="1"/>
  <c r="P253" i="1" s="1"/>
  <c r="K241" i="1"/>
  <c r="P241" i="1" s="1"/>
  <c r="K237" i="1"/>
  <c r="P237" i="1" s="1"/>
  <c r="K225" i="1"/>
  <c r="P225" i="1" s="1"/>
  <c r="K221" i="1"/>
  <c r="P221" i="1" s="1"/>
  <c r="K209" i="1"/>
  <c r="P209" i="1" s="1"/>
  <c r="K201" i="1"/>
  <c r="K193" i="1"/>
  <c r="P193" i="1" s="1"/>
  <c r="K189" i="1"/>
  <c r="P189" i="1" s="1"/>
  <c r="K177" i="1"/>
  <c r="P177" i="1" s="1"/>
  <c r="K157" i="1"/>
  <c r="P157" i="1" s="1"/>
  <c r="K145" i="1"/>
  <c r="K109" i="1"/>
  <c r="P109" i="1" s="1"/>
  <c r="K97" i="1"/>
  <c r="P97" i="1" s="1"/>
  <c r="K89" i="1"/>
  <c r="P89" i="1" s="1"/>
  <c r="K77" i="1"/>
  <c r="K73" i="1"/>
  <c r="P73" i="1" s="1"/>
  <c r="K61" i="1"/>
  <c r="P61" i="1" s="1"/>
  <c r="K33" i="1"/>
  <c r="P33" i="1" s="1"/>
  <c r="K17" i="1"/>
  <c r="K5" i="1"/>
  <c r="P5" i="1" s="1"/>
  <c r="K380" i="1"/>
  <c r="P380" i="1" s="1"/>
  <c r="K372" i="1"/>
  <c r="K368" i="1"/>
  <c r="P368" i="1" s="1"/>
  <c r="K340" i="1"/>
  <c r="P340" i="1" s="1"/>
  <c r="K336" i="1"/>
  <c r="P336" i="1" s="1"/>
  <c r="K332" i="1"/>
  <c r="K312" i="1"/>
  <c r="P312" i="1" s="1"/>
  <c r="K288" i="1"/>
  <c r="P288" i="1" s="1"/>
  <c r="K280" i="1"/>
  <c r="P280" i="1" s="1"/>
  <c r="K272" i="1"/>
  <c r="P272" i="1" s="1"/>
  <c r="K264" i="1"/>
  <c r="P264" i="1" s="1"/>
  <c r="K248" i="1"/>
  <c r="K240" i="1"/>
  <c r="P240" i="1" s="1"/>
  <c r="K232" i="1"/>
  <c r="K228" i="1"/>
  <c r="P228" i="1" s="1"/>
  <c r="K220" i="1"/>
  <c r="P220" i="1" s="1"/>
  <c r="K208" i="1"/>
  <c r="P208" i="1" s="1"/>
  <c r="K164" i="1"/>
  <c r="K152" i="1"/>
  <c r="P152" i="1" s="1"/>
  <c r="K136" i="1"/>
  <c r="P136" i="1" s="1"/>
  <c r="K120" i="1"/>
  <c r="P120" i="1" s="1"/>
  <c r="K112" i="1"/>
  <c r="K100" i="1"/>
  <c r="P100" i="1" s="1"/>
  <c r="K88" i="1"/>
  <c r="K72" i="1"/>
  <c r="P72" i="1" s="1"/>
  <c r="K68" i="1"/>
  <c r="K52" i="1"/>
  <c r="K36" i="1"/>
  <c r="K16" i="1"/>
  <c r="O115" i="1"/>
  <c r="K267" i="1"/>
  <c r="K251" i="1"/>
  <c r="P251" i="1" s="1"/>
  <c r="K235" i="1"/>
  <c r="P235" i="1" s="1"/>
  <c r="K191" i="1"/>
  <c r="K167" i="1"/>
  <c r="P167" i="1" s="1"/>
  <c r="K111" i="1"/>
  <c r="K103" i="1"/>
  <c r="P103" i="1" s="1"/>
  <c r="K63" i="1"/>
  <c r="K55" i="1"/>
  <c r="P55" i="1" s="1"/>
  <c r="K43" i="1"/>
  <c r="K39" i="1"/>
  <c r="P39" i="1" s="1"/>
  <c r="K27" i="1"/>
  <c r="K7" i="1"/>
  <c r="P7" i="1" s="1"/>
  <c r="K3" i="1"/>
  <c r="O192" i="1"/>
  <c r="O259" i="1"/>
  <c r="K358" i="1"/>
  <c r="P358" i="1" s="1"/>
  <c r="K270" i="1"/>
  <c r="P270" i="1" s="1"/>
  <c r="K178" i="1"/>
  <c r="O294" i="1"/>
  <c r="O166" i="1"/>
  <c r="O204" i="1"/>
  <c r="O321" i="1"/>
  <c r="O235" i="1"/>
  <c r="O310" i="1"/>
  <c r="O87" i="1"/>
  <c r="O176" i="1"/>
  <c r="O332" i="1"/>
  <c r="O168" i="1"/>
  <c r="O26" i="1"/>
  <c r="O34" i="1"/>
  <c r="O298" i="1"/>
  <c r="O270" i="1"/>
  <c r="O108" i="1"/>
  <c r="O126" i="1"/>
  <c r="O131" i="1"/>
  <c r="O139" i="1"/>
  <c r="O186" i="1"/>
  <c r="O346" i="1"/>
  <c r="O353" i="1"/>
  <c r="O366" i="1"/>
  <c r="O241" i="1"/>
  <c r="O218" i="1"/>
  <c r="O30" i="1"/>
  <c r="O151" i="1"/>
  <c r="O257" i="1"/>
  <c r="O55" i="1"/>
  <c r="O158" i="1"/>
  <c r="O390" i="1"/>
  <c r="O349" i="1"/>
  <c r="O123" i="1"/>
  <c r="O86" i="1"/>
  <c r="O54" i="1"/>
  <c r="O336" i="1"/>
  <c r="O286" i="1"/>
  <c r="O197" i="1"/>
  <c r="O92" i="1"/>
  <c r="O261" i="1"/>
  <c r="O285" i="1"/>
  <c r="O109" i="1"/>
  <c r="O83" i="1"/>
  <c r="O23" i="1"/>
  <c r="O170" i="1"/>
  <c r="O98" i="1"/>
  <c r="O269" i="1"/>
  <c r="O367" i="1"/>
  <c r="O309" i="1"/>
  <c r="O191" i="1"/>
  <c r="O157" i="1"/>
  <c r="O91" i="1"/>
  <c r="O27" i="1"/>
  <c r="O77" i="1"/>
  <c r="O398" i="1"/>
  <c r="O307" i="1"/>
  <c r="O140" i="1"/>
  <c r="O18" i="1"/>
  <c r="O342" i="1"/>
  <c r="O174" i="1"/>
  <c r="O356" i="1"/>
  <c r="O177" i="1"/>
  <c r="O93" i="1"/>
  <c r="O79" i="1"/>
  <c r="O60" i="1"/>
  <c r="O24" i="1"/>
  <c r="O7" i="1"/>
  <c r="O185" i="1"/>
  <c r="O42" i="1"/>
  <c r="O64" i="1"/>
  <c r="O233" i="1"/>
  <c r="O190" i="1"/>
  <c r="O376" i="1"/>
  <c r="O327" i="1"/>
  <c r="O156" i="1"/>
  <c r="O136" i="1"/>
  <c r="O125" i="1"/>
  <c r="O56" i="1"/>
  <c r="O3" i="1"/>
  <c r="O306" i="1"/>
  <c r="O314" i="1"/>
  <c r="O394" i="1"/>
  <c r="O380" i="1"/>
  <c r="O302" i="1"/>
  <c r="O252" i="1"/>
  <c r="O245" i="1"/>
  <c r="O237" i="1"/>
  <c r="O199" i="1"/>
  <c r="O134" i="1"/>
  <c r="O114" i="1"/>
  <c r="O102" i="1"/>
  <c r="O391" i="1"/>
  <c r="O361" i="1"/>
  <c r="O339" i="1"/>
  <c r="O335" i="1"/>
  <c r="O317" i="1"/>
  <c r="O268" i="1"/>
  <c r="O256" i="1"/>
  <c r="O242" i="1"/>
  <c r="O232" i="1"/>
  <c r="O221" i="1"/>
  <c r="O184" i="1"/>
  <c r="O160" i="1"/>
  <c r="O149" i="1"/>
  <c r="O137" i="1"/>
  <c r="O101" i="1"/>
  <c r="O76" i="1"/>
  <c r="O62" i="1"/>
  <c r="O37" i="1"/>
  <c r="O360" i="1"/>
  <c r="O338" i="1"/>
  <c r="O288" i="1"/>
  <c r="O263" i="1"/>
  <c r="O254" i="1"/>
  <c r="O183" i="1"/>
  <c r="O143" i="1"/>
  <c r="O130" i="1"/>
  <c r="O85" i="1"/>
  <c r="O61" i="1"/>
  <c r="O50" i="1"/>
  <c r="O31" i="1"/>
  <c r="O21" i="1"/>
  <c r="O395" i="1"/>
  <c r="O384" i="1"/>
  <c r="O368" i="1"/>
  <c r="O331" i="1"/>
  <c r="O320" i="1"/>
  <c r="O313" i="1"/>
  <c r="O304" i="1"/>
  <c r="O296" i="1"/>
  <c r="O271" i="1"/>
  <c r="O253" i="1"/>
  <c r="O246" i="1"/>
  <c r="O240" i="1"/>
  <c r="O202" i="1"/>
  <c r="O180" i="1"/>
  <c r="O105" i="1"/>
  <c r="O266" i="1"/>
  <c r="O161" i="1"/>
  <c r="O33" i="1"/>
  <c r="O358" i="1"/>
  <c r="O10" i="1"/>
  <c r="O382" i="1"/>
  <c r="O365" i="1"/>
  <c r="O334" i="1"/>
  <c r="O329" i="1"/>
  <c r="O323" i="1"/>
  <c r="O319" i="1"/>
  <c r="Q319" i="1" s="1"/>
  <c r="O301" i="1"/>
  <c r="O230" i="1"/>
  <c r="O128" i="1"/>
  <c r="O90" i="1"/>
  <c r="O80" i="1"/>
  <c r="O38" i="1"/>
  <c r="O6" i="1"/>
  <c r="O153" i="1"/>
  <c r="O75" i="1"/>
  <c r="P164" i="1"/>
  <c r="O381" i="1"/>
  <c r="O364" i="1"/>
  <c r="O355" i="1"/>
  <c r="O341" i="1"/>
  <c r="O333" i="1"/>
  <c r="O322" i="1"/>
  <c r="O312" i="1"/>
  <c r="O280" i="1"/>
  <c r="O194" i="1"/>
  <c r="O188" i="1"/>
  <c r="O179" i="1"/>
  <c r="O172" i="1"/>
  <c r="O165" i="1"/>
  <c r="O106" i="1"/>
  <c r="O63" i="1"/>
  <c r="O59" i="1"/>
  <c r="O5" i="1"/>
  <c r="O234" i="1"/>
  <c r="O121" i="1"/>
  <c r="O182" i="1"/>
  <c r="O293" i="1"/>
  <c r="O399" i="1"/>
  <c r="O354" i="1"/>
  <c r="O348" i="1"/>
  <c r="O340" i="1"/>
  <c r="O311" i="1"/>
  <c r="O290" i="1"/>
  <c r="O278" i="1"/>
  <c r="O226" i="1"/>
  <c r="O211" i="1"/>
  <c r="O164" i="1"/>
  <c r="O111" i="1"/>
  <c r="O72" i="1"/>
  <c r="O43" i="1"/>
  <c r="O28" i="1"/>
  <c r="O15" i="1"/>
  <c r="O104" i="1"/>
  <c r="O396" i="1"/>
  <c r="O20" i="1"/>
  <c r="O66" i="1"/>
  <c r="O14" i="1"/>
  <c r="O51" i="1"/>
  <c r="O258" i="1"/>
  <c r="O222" i="1"/>
  <c r="O117" i="1"/>
  <c r="O283" i="1"/>
  <c r="O58" i="1"/>
  <c r="O95" i="1"/>
  <c r="O297" i="1"/>
  <c r="O40" i="1"/>
  <c r="O122" i="1"/>
  <c r="O264" i="1"/>
  <c r="O267" i="1"/>
  <c r="O148" i="1"/>
  <c r="O216" i="1"/>
  <c r="O89" i="1"/>
  <c r="O84" i="1"/>
  <c r="O69" i="1"/>
  <c r="O49" i="1"/>
  <c r="O25" i="1"/>
  <c r="O325" i="1"/>
  <c r="O138" i="1"/>
  <c r="O169" i="1"/>
  <c r="O393" i="1"/>
  <c r="O370" i="1"/>
  <c r="O357" i="1"/>
  <c r="O343" i="1"/>
  <c r="O305" i="1"/>
  <c r="O295" i="1"/>
  <c r="O244" i="1"/>
  <c r="O239" i="1"/>
  <c r="O213" i="1"/>
  <c r="O198" i="1"/>
  <c r="O193" i="1"/>
  <c r="O173" i="1"/>
  <c r="O167" i="1"/>
  <c r="O163" i="1"/>
  <c r="O159" i="1"/>
  <c r="O146" i="1"/>
  <c r="O88" i="1"/>
  <c r="O78" i="1"/>
  <c r="O68" i="1"/>
  <c r="O52" i="1"/>
  <c r="O13" i="1"/>
  <c r="O389" i="1"/>
  <c r="O215" i="1"/>
  <c r="O46" i="1"/>
  <c r="O383" i="1"/>
  <c r="O369" i="1"/>
  <c r="O352" i="1"/>
  <c r="O347" i="1"/>
  <c r="O276" i="1"/>
  <c r="O247" i="1"/>
  <c r="O231" i="1"/>
  <c r="O219" i="1"/>
  <c r="O212" i="1"/>
  <c r="O203" i="1"/>
  <c r="O162" i="1"/>
  <c r="O144" i="1"/>
  <c r="O118" i="1"/>
  <c r="O107" i="1"/>
  <c r="O82" i="1"/>
  <c r="O57" i="1"/>
  <c r="O32" i="1"/>
  <c r="O8" i="1"/>
  <c r="O155" i="1"/>
  <c r="O9" i="1"/>
  <c r="O141" i="1"/>
  <c r="O70" i="1"/>
  <c r="O99" i="1"/>
  <c r="O96" i="1"/>
  <c r="O225" i="1"/>
  <c r="O113" i="1"/>
  <c r="O209" i="1"/>
  <c r="O196" i="1"/>
  <c r="O308" i="1"/>
  <c r="O344" i="1"/>
  <c r="O255" i="1"/>
  <c r="O116" i="1"/>
  <c r="O272" i="1"/>
  <c r="O388" i="1"/>
  <c r="O178" i="1"/>
  <c r="O103" i="1"/>
  <c r="O187" i="1"/>
  <c r="O363" i="1"/>
  <c r="Q363" i="1" s="1"/>
  <c r="O200" i="1"/>
  <c r="O316" i="1"/>
  <c r="O145" i="1"/>
  <c r="O397" i="1"/>
  <c r="O35" i="1"/>
  <c r="O45" i="1"/>
  <c r="O385" i="1"/>
  <c r="O67" i="1"/>
  <c r="O53" i="1"/>
  <c r="O47" i="1"/>
  <c r="O359" i="1"/>
  <c r="O377" i="1"/>
  <c r="O373" i="1"/>
  <c r="O281" i="1"/>
  <c r="O277" i="1"/>
  <c r="O273" i="1"/>
  <c r="O249" i="1"/>
  <c r="O229" i="1"/>
  <c r="O217" i="1"/>
  <c r="O205" i="1"/>
  <c r="O201" i="1"/>
  <c r="O189" i="1"/>
  <c r="O181" i="1"/>
  <c r="O133" i="1"/>
  <c r="O97" i="1"/>
  <c r="O81" i="1"/>
  <c r="O65" i="1"/>
  <c r="O17" i="1"/>
  <c r="O300" i="1"/>
  <c r="O292" i="1"/>
  <c r="O260" i="1"/>
  <c r="O248" i="1"/>
  <c r="O236" i="1"/>
  <c r="O208" i="1"/>
  <c r="O152" i="1"/>
  <c r="O132" i="1"/>
  <c r="O124" i="1"/>
  <c r="O120" i="1"/>
  <c r="O112" i="1"/>
  <c r="O100" i="1"/>
  <c r="O44" i="1"/>
  <c r="O16" i="1"/>
  <c r="O12" i="1"/>
  <c r="O4" i="1"/>
  <c r="O387" i="1"/>
  <c r="O379" i="1"/>
  <c r="O371" i="1"/>
  <c r="O351" i="1"/>
  <c r="O303" i="1"/>
  <c r="O279" i="1"/>
  <c r="O275" i="1"/>
  <c r="O243" i="1"/>
  <c r="O227" i="1"/>
  <c r="O207" i="1"/>
  <c r="O171" i="1"/>
  <c r="O147" i="1"/>
  <c r="O39" i="1"/>
  <c r="O11" i="1"/>
  <c r="O386" i="1"/>
  <c r="O378" i="1"/>
  <c r="O374" i="1"/>
  <c r="O282" i="1"/>
  <c r="O238" i="1"/>
  <c r="O206" i="1"/>
  <c r="O154" i="1"/>
  <c r="O150" i="1"/>
  <c r="O142" i="1"/>
  <c r="O94" i="1"/>
  <c r="O2" i="1"/>
  <c r="P267" i="1"/>
  <c r="N324" i="1"/>
  <c r="N337" i="1"/>
  <c r="N80" i="1"/>
  <c r="N90" i="1"/>
  <c r="N128" i="1"/>
  <c r="N168" i="1"/>
  <c r="N38" i="1"/>
  <c r="N138" i="1"/>
  <c r="N191" i="1"/>
  <c r="N376" i="1"/>
  <c r="N357" i="1"/>
  <c r="N68" i="1"/>
  <c r="N180" i="1"/>
  <c r="N126" i="1"/>
  <c r="N250" i="1"/>
  <c r="N151" i="1"/>
  <c r="N363" i="1"/>
  <c r="N318" i="1"/>
  <c r="N297" i="1"/>
  <c r="N290" i="1"/>
  <c r="N97" i="1"/>
  <c r="N46" i="1"/>
  <c r="N289" i="1"/>
  <c r="N360" i="1"/>
  <c r="N319" i="1"/>
  <c r="N164" i="1"/>
  <c r="N81" i="1"/>
  <c r="N197" i="1"/>
  <c r="N287" i="1"/>
  <c r="N267" i="1"/>
  <c r="N276" i="1"/>
  <c r="N203" i="1"/>
  <c r="N14" i="1"/>
  <c r="N41" i="1"/>
  <c r="N58" i="1"/>
  <c r="N293" i="1"/>
  <c r="N283" i="1"/>
  <c r="N64" i="1"/>
  <c r="N3" i="1"/>
  <c r="N348" i="1"/>
  <c r="N52" i="1"/>
  <c r="N381" i="1"/>
  <c r="N254" i="1"/>
  <c r="N114" i="1"/>
  <c r="N156" i="1"/>
  <c r="N307" i="1"/>
  <c r="N24" i="1"/>
  <c r="N367" i="1"/>
  <c r="N175" i="1"/>
  <c r="N384" i="1"/>
  <c r="N321" i="1"/>
  <c r="N282" i="1"/>
  <c r="N35" i="1"/>
  <c r="N176" i="1"/>
  <c r="N235" i="1"/>
  <c r="N120" i="1"/>
  <c r="N34" i="1"/>
  <c r="N328" i="1"/>
  <c r="N84" i="1"/>
  <c r="N161" i="1"/>
  <c r="N365" i="1"/>
  <c r="N15" i="1"/>
  <c r="N341" i="1"/>
  <c r="N79" i="1"/>
  <c r="N389" i="1"/>
  <c r="N199" i="1"/>
  <c r="N137" i="1"/>
  <c r="N92" i="1"/>
  <c r="N268" i="1"/>
  <c r="N323" i="1"/>
  <c r="N195" i="1"/>
  <c r="N193" i="1"/>
  <c r="N359" i="1"/>
  <c r="N292" i="1"/>
  <c r="K263" i="1"/>
  <c r="P263" i="1" s="1"/>
  <c r="N263" i="1"/>
  <c r="K218" i="1"/>
  <c r="P218" i="1" s="1"/>
  <c r="N218" i="1"/>
  <c r="N371" i="1"/>
  <c r="N298" i="1"/>
  <c r="N160" i="1"/>
  <c r="N215" i="1"/>
  <c r="N123" i="1"/>
  <c r="N202" i="1"/>
  <c r="N91" i="1"/>
  <c r="N67" i="1"/>
  <c r="N125" i="1"/>
  <c r="N59" i="1"/>
  <c r="N385" i="1"/>
  <c r="N346" i="1"/>
  <c r="N273" i="1"/>
  <c r="N17" i="1"/>
  <c r="N141" i="1"/>
  <c r="N169" i="1"/>
  <c r="N345" i="1"/>
  <c r="N261" i="1"/>
  <c r="N183" i="1"/>
  <c r="N47" i="1"/>
  <c r="N36" i="1"/>
  <c r="N16" i="1"/>
  <c r="N118" i="1"/>
  <c r="N31" i="1"/>
  <c r="N400" i="1"/>
  <c r="N212" i="1"/>
  <c r="N344" i="1"/>
  <c r="N122" i="1"/>
  <c r="N107" i="1"/>
  <c r="N174" i="1"/>
  <c r="N281" i="1"/>
  <c r="N82" i="1"/>
  <c r="N310" i="1"/>
  <c r="N96" i="1"/>
  <c r="N392" i="1"/>
  <c r="N73" i="1"/>
  <c r="N182" i="1"/>
  <c r="N177" i="1"/>
  <c r="N271" i="1"/>
  <c r="N256" i="1"/>
  <c r="N286" i="1"/>
  <c r="N241" i="1"/>
  <c r="N326" i="1"/>
  <c r="N379" i="1"/>
  <c r="N85" i="1"/>
  <c r="N7" i="1"/>
  <c r="N146" i="1"/>
  <c r="N33" i="1"/>
  <c r="N55" i="1"/>
  <c r="N377" i="1"/>
  <c r="N163" i="1"/>
  <c r="N387" i="1"/>
  <c r="N213" i="1"/>
  <c r="N272" i="1"/>
  <c r="N61" i="1"/>
  <c r="N239" i="1"/>
  <c r="N40" i="1"/>
  <c r="N56" i="1"/>
  <c r="N26" i="1"/>
  <c r="N87" i="1"/>
  <c r="N216" i="1"/>
  <c r="K386" i="1"/>
  <c r="P386" i="1" s="1"/>
  <c r="N386" i="1"/>
  <c r="N93" i="1"/>
  <c r="N101" i="1"/>
  <c r="N148" i="1"/>
  <c r="N374" i="1"/>
  <c r="N116" i="1"/>
  <c r="N106" i="1"/>
  <c r="N378" i="1"/>
  <c r="N397" i="1"/>
  <c r="N100" i="1"/>
  <c r="N277" i="1"/>
  <c r="N50" i="1"/>
  <c r="N72" i="1"/>
  <c r="K398" i="1"/>
  <c r="P398" i="1" s="1"/>
  <c r="N398" i="1"/>
  <c r="N308" i="1"/>
  <c r="N13" i="1"/>
  <c r="N270" i="1"/>
  <c r="N231" i="1"/>
  <c r="N208" i="1"/>
  <c r="N76" i="1"/>
  <c r="N12" i="1"/>
  <c r="N209" i="1"/>
  <c r="N329" i="1"/>
  <c r="N266" i="1"/>
  <c r="N66" i="1"/>
  <c r="N393" i="1"/>
  <c r="N380" i="1"/>
  <c r="N305" i="1"/>
  <c r="N316" i="1"/>
  <c r="N361" i="1"/>
  <c r="K162" i="1"/>
  <c r="P162" i="1" s="1"/>
  <c r="N162" i="1"/>
  <c r="N181" i="1"/>
  <c r="K54" i="1"/>
  <c r="P54" i="1" s="1"/>
  <c r="N54" i="1"/>
  <c r="N311" i="1"/>
  <c r="N142" i="1"/>
  <c r="N53" i="1"/>
  <c r="N339" i="1"/>
  <c r="N315" i="1"/>
  <c r="N366" i="1"/>
  <c r="N214" i="1"/>
  <c r="N179" i="1"/>
  <c r="K131" i="1"/>
  <c r="P131" i="1" s="1"/>
  <c r="N131" i="1"/>
  <c r="N336" i="1"/>
  <c r="N89" i="1"/>
  <c r="N351" i="1"/>
  <c r="N11" i="1"/>
  <c r="N288" i="1"/>
  <c r="N60" i="1"/>
  <c r="N382" i="1"/>
  <c r="N317" i="1"/>
  <c r="N132" i="1"/>
  <c r="N237" i="1"/>
  <c r="N278" i="1"/>
  <c r="N32" i="1"/>
  <c r="N39" i="1"/>
  <c r="N205" i="1"/>
  <c r="N295" i="1"/>
  <c r="N368" i="1"/>
  <c r="N312" i="1"/>
  <c r="N320" i="1"/>
  <c r="K185" i="1"/>
  <c r="P185" i="1" s="1"/>
  <c r="N185" i="1"/>
  <c r="N265" i="1"/>
  <c r="N78" i="1"/>
  <c r="N260" i="1"/>
  <c r="N158" i="1"/>
  <c r="N200" i="1"/>
  <c r="N247" i="1"/>
  <c r="N171" i="1"/>
  <c r="N322" i="1"/>
  <c r="N18" i="1"/>
  <c r="N57" i="1"/>
  <c r="N102" i="1"/>
  <c r="N259" i="1"/>
  <c r="N222" i="1"/>
  <c r="N173" i="1"/>
  <c r="N224" i="1"/>
  <c r="N108" i="1"/>
  <c r="N342" i="1"/>
  <c r="N71" i="1"/>
  <c r="N355" i="1"/>
  <c r="N77" i="1"/>
  <c r="N88" i="1"/>
  <c r="N27" i="1"/>
  <c r="M198" i="1"/>
  <c r="M98" i="1"/>
  <c r="M322" i="1"/>
  <c r="M18" i="1"/>
  <c r="M57" i="1"/>
  <c r="M102" i="1"/>
  <c r="M259" i="1"/>
  <c r="M222" i="1"/>
  <c r="M173" i="1"/>
  <c r="M224" i="1"/>
  <c r="M108" i="1"/>
  <c r="M342" i="1"/>
  <c r="M71" i="1"/>
  <c r="M355" i="1"/>
  <c r="M77" i="1"/>
  <c r="M88" i="1"/>
  <c r="M27" i="1"/>
  <c r="M400" i="1"/>
  <c r="M212" i="1"/>
  <c r="M344" i="1"/>
  <c r="M122" i="1"/>
  <c r="M107" i="1"/>
  <c r="M174" i="1"/>
  <c r="M281" i="1"/>
  <c r="M82" i="1"/>
  <c r="M310" i="1"/>
  <c r="M96" i="1"/>
  <c r="M392" i="1"/>
  <c r="M73" i="1"/>
  <c r="M182" i="1"/>
  <c r="M177" i="1"/>
  <c r="M271" i="1"/>
  <c r="M256" i="1"/>
  <c r="M286" i="1"/>
  <c r="M241" i="1"/>
  <c r="M326" i="1"/>
  <c r="M379" i="1"/>
  <c r="M321" i="1"/>
  <c r="M35" i="1"/>
  <c r="M235" i="1"/>
  <c r="M34" i="1"/>
  <c r="M84" i="1"/>
  <c r="M365" i="1"/>
  <c r="M341" i="1"/>
  <c r="M389" i="1"/>
  <c r="M137" i="1"/>
  <c r="M268" i="1"/>
  <c r="M195" i="1"/>
  <c r="M359" i="1"/>
  <c r="M263" i="1"/>
  <c r="M371" i="1"/>
  <c r="M160" i="1"/>
  <c r="M123" i="1"/>
  <c r="M91" i="1"/>
  <c r="M125" i="1"/>
  <c r="M158" i="1"/>
  <c r="M85" i="1"/>
  <c r="M225" i="1"/>
  <c r="M110" i="1"/>
  <c r="M375" i="1"/>
  <c r="M358" i="1"/>
  <c r="M349" i="1"/>
  <c r="M262" i="1"/>
  <c r="M362" i="1"/>
  <c r="M172" i="1"/>
  <c r="M155" i="1"/>
  <c r="M190" i="1"/>
  <c r="M343" i="1"/>
  <c r="M255" i="1"/>
  <c r="M238" i="1"/>
  <c r="M303" i="1"/>
  <c r="M51" i="1"/>
  <c r="M399" i="1"/>
  <c r="M226" i="1"/>
  <c r="M83" i="1"/>
  <c r="M112" i="1"/>
  <c r="M62" i="1"/>
  <c r="M211" i="1"/>
  <c r="M99" i="1"/>
  <c r="M111" i="1"/>
  <c r="M43" i="1"/>
  <c r="M187" i="1"/>
  <c r="M153" i="1"/>
  <c r="M45" i="1"/>
  <c r="M204" i="1"/>
  <c r="M178" i="1"/>
  <c r="M243" i="1"/>
  <c r="M285" i="1"/>
  <c r="M20" i="1"/>
  <c r="M139" i="1"/>
  <c r="M234" i="1"/>
  <c r="K134" i="1"/>
  <c r="P134" i="1" s="1"/>
  <c r="M134" i="1"/>
  <c r="M143" i="1"/>
  <c r="M75" i="1"/>
  <c r="M136" i="1"/>
  <c r="M109" i="1"/>
  <c r="M350" i="1"/>
  <c r="M280" i="1"/>
  <c r="M170" i="1"/>
  <c r="M159" i="1"/>
  <c r="M124" i="1"/>
  <c r="M63" i="1"/>
  <c r="M333" i="1"/>
  <c r="M113" i="1"/>
  <c r="K373" i="1"/>
  <c r="M373" i="1"/>
  <c r="M302" i="1"/>
  <c r="M313" i="1"/>
  <c r="M335" i="1"/>
  <c r="M229" i="1"/>
  <c r="M264" i="1"/>
  <c r="M154" i="1"/>
  <c r="M296" i="1"/>
  <c r="M115" i="1"/>
  <c r="M284" i="1"/>
  <c r="M388" i="1"/>
  <c r="M147" i="1"/>
  <c r="M228" i="1"/>
  <c r="M352" i="1"/>
  <c r="M306" i="1"/>
  <c r="M236" i="1"/>
  <c r="M86" i="1"/>
  <c r="M2" i="1"/>
  <c r="M69" i="1"/>
  <c r="M48" i="1"/>
  <c r="K21" i="1"/>
  <c r="P21" i="1" s="1"/>
  <c r="M21" i="1"/>
  <c r="M301" i="1"/>
  <c r="M119" i="1"/>
  <c r="M29" i="1"/>
  <c r="M396" i="1"/>
  <c r="M275" i="1"/>
  <c r="M257" i="1"/>
  <c r="M194" i="1"/>
  <c r="M19" i="1"/>
  <c r="M300" i="1"/>
  <c r="M152" i="1"/>
  <c r="M252" i="1"/>
  <c r="M258" i="1"/>
  <c r="K294" i="1"/>
  <c r="P294" i="1" s="1"/>
  <c r="M294" i="1"/>
  <c r="M223" i="1"/>
  <c r="M217" i="1"/>
  <c r="M140" i="1"/>
  <c r="M324" i="1"/>
  <c r="M337" i="1"/>
  <c r="M80" i="1"/>
  <c r="M90" i="1"/>
  <c r="M128" i="1"/>
  <c r="M168" i="1"/>
  <c r="M38" i="1"/>
  <c r="M138" i="1"/>
  <c r="M191" i="1"/>
  <c r="M376" i="1"/>
  <c r="M357" i="1"/>
  <c r="M68" i="1"/>
  <c r="M180" i="1"/>
  <c r="M126" i="1"/>
  <c r="M250" i="1"/>
  <c r="M377" i="1"/>
  <c r="M387" i="1"/>
  <c r="M272" i="1"/>
  <c r="M239" i="1"/>
  <c r="M56" i="1"/>
  <c r="M87" i="1"/>
  <c r="M386" i="1"/>
  <c r="M101" i="1"/>
  <c r="M374" i="1"/>
  <c r="M106" i="1"/>
  <c r="M397" i="1"/>
  <c r="M277" i="1"/>
  <c r="M72" i="1"/>
  <c r="M308" i="1"/>
  <c r="M270" i="1"/>
  <c r="M208" i="1"/>
  <c r="M12" i="1"/>
  <c r="M329" i="1"/>
  <c r="M66" i="1"/>
  <c r="M380" i="1"/>
  <c r="M316" i="1"/>
  <c r="M162" i="1"/>
  <c r="M54" i="1"/>
  <c r="M142" i="1"/>
  <c r="M339" i="1"/>
  <c r="M366" i="1"/>
  <c r="M179" i="1"/>
  <c r="M336" i="1"/>
  <c r="M351" i="1"/>
  <c r="M288" i="1"/>
  <c r="M382" i="1"/>
  <c r="M132" i="1"/>
  <c r="M278" i="1"/>
  <c r="M39" i="1"/>
  <c r="M295" i="1"/>
  <c r="M312" i="1"/>
  <c r="M185" i="1"/>
  <c r="M78" i="1"/>
  <c r="M200" i="1"/>
  <c r="M7" i="1"/>
  <c r="M130" i="1"/>
  <c r="M157" i="1"/>
  <c r="M356" i="1"/>
  <c r="M103" i="1"/>
  <c r="M145" i="1"/>
  <c r="M44" i="1"/>
  <c r="M188" i="1"/>
  <c r="M353" i="1"/>
  <c r="M291" i="1"/>
  <c r="M6" i="1"/>
  <c r="K95" i="1"/>
  <c r="M95" i="1"/>
  <c r="M10" i="1"/>
  <c r="M232" i="1"/>
  <c r="M201" i="1"/>
  <c r="M127" i="1"/>
  <c r="M166" i="1"/>
  <c r="M135" i="1"/>
  <c r="M370" i="1"/>
  <c r="M279" i="1"/>
  <c r="M394" i="1"/>
  <c r="M104" i="1"/>
  <c r="M269" i="1"/>
  <c r="M330" i="1"/>
  <c r="K242" i="1"/>
  <c r="M242" i="1"/>
  <c r="M37" i="1"/>
  <c r="M332" i="1"/>
  <c r="M49" i="1"/>
  <c r="M186" i="1"/>
  <c r="M105" i="1"/>
  <c r="M383" i="1"/>
  <c r="M244" i="1"/>
  <c r="M167" i="1"/>
  <c r="M189" i="1"/>
  <c r="M249" i="1"/>
  <c r="M23" i="1"/>
  <c r="M390" i="1"/>
  <c r="M74" i="1"/>
  <c r="M309" i="1"/>
  <c r="M22" i="1"/>
  <c r="M347" i="1"/>
  <c r="M246" i="1"/>
  <c r="M65" i="1"/>
  <c r="M25" i="1"/>
  <c r="M248" i="1"/>
  <c r="M8" i="1"/>
  <c r="M144" i="1"/>
  <c r="M149" i="1"/>
  <c r="M372" i="1"/>
  <c r="M354" i="1"/>
  <c r="M133" i="1"/>
  <c r="M184" i="1"/>
  <c r="M117" i="1"/>
  <c r="M253" i="1"/>
  <c r="M304" i="1"/>
  <c r="M340" i="1"/>
  <c r="M30" i="1"/>
  <c r="M369" i="1"/>
  <c r="M5" i="1"/>
  <c r="M240" i="1"/>
  <c r="M325" i="1"/>
  <c r="M206" i="1"/>
  <c r="M274" i="1"/>
  <c r="M227" i="1"/>
  <c r="M219" i="1"/>
  <c r="K4" i="1"/>
  <c r="P4" i="1" s="1"/>
  <c r="M4" i="1"/>
  <c r="M299" i="1"/>
  <c r="M207" i="1"/>
  <c r="M42" i="1"/>
  <c r="M327" i="1"/>
  <c r="M210" i="1"/>
  <c r="M314" i="1"/>
  <c r="M196" i="1"/>
  <c r="M395" i="1"/>
  <c r="M28" i="1"/>
  <c r="M230" i="1"/>
  <c r="M9" i="1"/>
  <c r="K165" i="1"/>
  <c r="P165" i="1" s="1"/>
  <c r="M165" i="1"/>
  <c r="K338" i="1"/>
  <c r="P338" i="1" s="1"/>
  <c r="M338" i="1"/>
  <c r="M121" i="1"/>
  <c r="M334" i="1"/>
  <c r="K129" i="1"/>
  <c r="P129" i="1" s="1"/>
  <c r="M129" i="1"/>
  <c r="M221" i="1"/>
  <c r="M150" i="1"/>
  <c r="M251" i="1"/>
  <c r="K70" i="1"/>
  <c r="P70" i="1" s="1"/>
  <c r="M70" i="1"/>
  <c r="M58" i="1"/>
  <c r="M293" i="1"/>
  <c r="M283" i="1"/>
  <c r="M64" i="1"/>
  <c r="M3" i="1"/>
  <c r="M348" i="1"/>
  <c r="M52" i="1"/>
  <c r="M381" i="1"/>
  <c r="M254" i="1"/>
  <c r="M114" i="1"/>
  <c r="M156" i="1"/>
  <c r="M307" i="1"/>
  <c r="M24" i="1"/>
  <c r="M367" i="1"/>
  <c r="M175" i="1"/>
  <c r="M151" i="1"/>
  <c r="M363" i="1"/>
  <c r="M318" i="1"/>
  <c r="M297" i="1"/>
  <c r="M290" i="1"/>
  <c r="M97" i="1"/>
  <c r="M46" i="1"/>
  <c r="M289" i="1"/>
  <c r="M360" i="1"/>
  <c r="M319" i="1"/>
  <c r="M164" i="1"/>
  <c r="M81" i="1"/>
  <c r="M197" i="1"/>
  <c r="M287" i="1"/>
  <c r="M267" i="1"/>
  <c r="M276" i="1"/>
  <c r="M203" i="1"/>
  <c r="M14" i="1"/>
  <c r="M41" i="1"/>
  <c r="M384" i="1"/>
  <c r="M282" i="1"/>
  <c r="M176" i="1"/>
  <c r="M120" i="1"/>
  <c r="M328" i="1"/>
  <c r="M161" i="1"/>
  <c r="M15" i="1"/>
  <c r="M79" i="1"/>
  <c r="M199" i="1"/>
  <c r="M92" i="1"/>
  <c r="M323" i="1"/>
  <c r="M193" i="1"/>
  <c r="M292" i="1"/>
  <c r="M218" i="1"/>
  <c r="M298" i="1"/>
  <c r="M215" i="1"/>
  <c r="M202" i="1"/>
  <c r="M67" i="1"/>
  <c r="M59" i="1"/>
  <c r="M247" i="1"/>
  <c r="M146" i="1"/>
  <c r="M220" i="1"/>
  <c r="M364" i="1"/>
  <c r="M94" i="1"/>
  <c r="M233" i="1"/>
  <c r="M331" i="1"/>
  <c r="M192" i="1"/>
  <c r="M391" i="1"/>
  <c r="M245" i="1"/>
  <c r="M385" i="1"/>
  <c r="M346" i="1"/>
  <c r="M273" i="1"/>
  <c r="M17" i="1"/>
  <c r="M141" i="1"/>
  <c r="M169" i="1"/>
  <c r="M345" i="1"/>
  <c r="M261" i="1"/>
  <c r="M183" i="1"/>
  <c r="M47" i="1"/>
  <c r="M36" i="1"/>
  <c r="M16" i="1"/>
  <c r="M118" i="1"/>
  <c r="M31" i="1"/>
  <c r="M55" i="1"/>
  <c r="M163" i="1"/>
  <c r="M213" i="1"/>
  <c r="M61" i="1"/>
  <c r="M40" i="1"/>
  <c r="M26" i="1"/>
  <c r="M216" i="1"/>
  <c r="M93" i="1"/>
  <c r="M148" i="1"/>
  <c r="M116" i="1"/>
  <c r="M378" i="1"/>
  <c r="M100" i="1"/>
  <c r="M50" i="1"/>
  <c r="M398" i="1"/>
  <c r="M13" i="1"/>
  <c r="M231" i="1"/>
  <c r="M76" i="1"/>
  <c r="M209" i="1"/>
  <c r="M266" i="1"/>
  <c r="M393" i="1"/>
  <c r="M305" i="1"/>
  <c r="M361" i="1"/>
  <c r="M181" i="1"/>
  <c r="M311" i="1"/>
  <c r="M53" i="1"/>
  <c r="M315" i="1"/>
  <c r="M214" i="1"/>
  <c r="M131" i="1"/>
  <c r="M89" i="1"/>
  <c r="M11" i="1"/>
  <c r="M60" i="1"/>
  <c r="M317" i="1"/>
  <c r="M237" i="1"/>
  <c r="M32" i="1"/>
  <c r="M205" i="1"/>
  <c r="M368" i="1"/>
  <c r="M320" i="1"/>
  <c r="M265" i="1"/>
  <c r="M260" i="1"/>
  <c r="M171" i="1"/>
  <c r="M33" i="1"/>
  <c r="L324" i="1"/>
  <c r="L337" i="1"/>
  <c r="L80" i="1"/>
  <c r="L90" i="1"/>
  <c r="L128" i="1"/>
  <c r="L168" i="1"/>
  <c r="L38" i="1"/>
  <c r="L138" i="1"/>
  <c r="L191" i="1"/>
  <c r="L376" i="1"/>
  <c r="L357" i="1"/>
  <c r="L68" i="1"/>
  <c r="L180" i="1"/>
  <c r="L126" i="1"/>
  <c r="L250" i="1"/>
  <c r="L58" i="1"/>
  <c r="L293" i="1"/>
  <c r="L283" i="1"/>
  <c r="L64" i="1"/>
  <c r="L3" i="1"/>
  <c r="L348" i="1"/>
  <c r="L52" i="1"/>
  <c r="L381" i="1"/>
  <c r="L254" i="1"/>
  <c r="L114" i="1"/>
  <c r="L156" i="1"/>
  <c r="L307" i="1"/>
  <c r="L24" i="1"/>
  <c r="L367" i="1"/>
  <c r="L175" i="1"/>
  <c r="L262" i="1"/>
  <c r="L172" i="1"/>
  <c r="L190" i="1"/>
  <c r="L255" i="1"/>
  <c r="L303" i="1"/>
  <c r="L399" i="1"/>
  <c r="L83" i="1"/>
  <c r="L62" i="1"/>
  <c r="L99" i="1"/>
  <c r="L43" i="1"/>
  <c r="L153" i="1"/>
  <c r="L204" i="1"/>
  <c r="L243" i="1"/>
  <c r="L350" i="1"/>
  <c r="L124" i="1"/>
  <c r="L373" i="1"/>
  <c r="L313" i="1"/>
  <c r="L335" i="1"/>
  <c r="L385" i="1"/>
  <c r="L346" i="1"/>
  <c r="L273" i="1"/>
  <c r="L17" i="1"/>
  <c r="L141" i="1"/>
  <c r="L169" i="1"/>
  <c r="L345" i="1"/>
  <c r="L261" i="1"/>
  <c r="L183" i="1"/>
  <c r="L47" i="1"/>
  <c r="L36" i="1"/>
  <c r="L16" i="1"/>
  <c r="L118" i="1"/>
  <c r="L31" i="1"/>
  <c r="L145" i="1"/>
  <c r="L44" i="1"/>
  <c r="L188" i="1"/>
  <c r="L353" i="1"/>
  <c r="L291" i="1"/>
  <c r="L6" i="1"/>
  <c r="L95" i="1"/>
  <c r="L10" i="1"/>
  <c r="L232" i="1"/>
  <c r="L201" i="1"/>
  <c r="L127" i="1"/>
  <c r="L166" i="1"/>
  <c r="L135" i="1"/>
  <c r="L370" i="1"/>
  <c r="L279" i="1"/>
  <c r="L394" i="1"/>
  <c r="L104" i="1"/>
  <c r="L269" i="1"/>
  <c r="L242" i="1"/>
  <c r="L37" i="1"/>
  <c r="L332" i="1"/>
  <c r="L186" i="1"/>
  <c r="L105" i="1"/>
  <c r="L383" i="1"/>
  <c r="L347" i="1"/>
  <c r="L246" i="1"/>
  <c r="L65" i="1"/>
  <c r="L25" i="1"/>
  <c r="L248" i="1"/>
  <c r="L8" i="1"/>
  <c r="L144" i="1"/>
  <c r="L149" i="1"/>
  <c r="L372" i="1"/>
  <c r="L354" i="1"/>
  <c r="L133" i="1"/>
  <c r="L184" i="1"/>
  <c r="L322" i="1"/>
  <c r="L18" i="1"/>
  <c r="L57" i="1"/>
  <c r="L102" i="1"/>
  <c r="L259" i="1"/>
  <c r="L222" i="1"/>
  <c r="L173" i="1"/>
  <c r="L224" i="1"/>
  <c r="L108" i="1"/>
  <c r="L342" i="1"/>
  <c r="L71" i="1"/>
  <c r="L355" i="1"/>
  <c r="L77" i="1"/>
  <c r="L88" i="1"/>
  <c r="L27" i="1"/>
  <c r="L349" i="1"/>
  <c r="L362" i="1"/>
  <c r="L155" i="1"/>
  <c r="L343" i="1"/>
  <c r="L238" i="1"/>
  <c r="L226" i="1"/>
  <c r="L112" i="1"/>
  <c r="L211" i="1"/>
  <c r="L111" i="1"/>
  <c r="L187" i="1"/>
  <c r="L45" i="1"/>
  <c r="L178" i="1"/>
  <c r="L159" i="1"/>
  <c r="L63" i="1"/>
  <c r="L113" i="1"/>
  <c r="Q22" i="1" l="1"/>
  <c r="P77" i="1"/>
  <c r="Q77" i="1" s="1"/>
  <c r="P345" i="1"/>
  <c r="P307" i="1"/>
  <c r="P64" i="1"/>
  <c r="Q64" i="1" s="1"/>
  <c r="P47" i="1"/>
  <c r="P31" i="1"/>
  <c r="Q31" i="1" s="1"/>
  <c r="P126" i="1"/>
  <c r="Q126" i="1" s="1"/>
  <c r="P346" i="1"/>
  <c r="Q346" i="1" s="1"/>
  <c r="P52" i="1"/>
  <c r="P324" i="1"/>
  <c r="Q324" i="1" s="1"/>
  <c r="P138" i="1"/>
  <c r="Q138" i="1" s="1"/>
  <c r="Q284" i="1"/>
  <c r="P250" i="1"/>
  <c r="Q250" i="1" s="1"/>
  <c r="P71" i="1"/>
  <c r="Q71" i="1" s="1"/>
  <c r="P173" i="1"/>
  <c r="Q173" i="1" s="1"/>
  <c r="P367" i="1"/>
  <c r="Q367" i="1" s="1"/>
  <c r="P114" i="1"/>
  <c r="Q114" i="1" s="1"/>
  <c r="P348" i="1"/>
  <c r="Q348" i="1" s="1"/>
  <c r="P128" i="1"/>
  <c r="Q223" i="1"/>
  <c r="Q14" i="1"/>
  <c r="Q134" i="1"/>
  <c r="Q110" i="1"/>
  <c r="P175" i="1"/>
  <c r="Q175" i="1" s="1"/>
  <c r="Q276" i="1"/>
  <c r="P385" i="1"/>
  <c r="Q385" i="1" s="1"/>
  <c r="P222" i="1"/>
  <c r="P18" i="1"/>
  <c r="Q18" i="1" s="1"/>
  <c r="P261" i="1"/>
  <c r="P17" i="1"/>
  <c r="Q17" i="1" s="1"/>
  <c r="P254" i="1"/>
  <c r="Q254" i="1" s="1"/>
  <c r="Q379" i="1"/>
  <c r="Q251" i="1"/>
  <c r="Q392" i="1"/>
  <c r="Q326" i="1"/>
  <c r="Q400" i="1"/>
  <c r="P322" i="1"/>
  <c r="Q322" i="1" s="1"/>
  <c r="Q345" i="1"/>
  <c r="P38" i="1"/>
  <c r="Q38" i="1" s="1"/>
  <c r="P80" i="1"/>
  <c r="Q80" i="1" s="1"/>
  <c r="Q265" i="1"/>
  <c r="Q73" i="1"/>
  <c r="Q253" i="1"/>
  <c r="Q310" i="1"/>
  <c r="P57" i="1"/>
  <c r="P118" i="1"/>
  <c r="Q118" i="1" s="1"/>
  <c r="P183" i="1"/>
  <c r="Q183" i="1" s="1"/>
  <c r="P141" i="1"/>
  <c r="Q141" i="1" s="1"/>
  <c r="P293" i="1"/>
  <c r="Q293" i="1" s="1"/>
  <c r="P180" i="1"/>
  <c r="Q180" i="1" s="1"/>
  <c r="Q23" i="1"/>
  <c r="Q364" i="1"/>
  <c r="Q244" i="1"/>
  <c r="P273" i="1"/>
  <c r="Q273" i="1" s="1"/>
  <c r="P381" i="1"/>
  <c r="Q381" i="1" s="1"/>
  <c r="P357" i="1"/>
  <c r="Q357" i="1" s="1"/>
  <c r="Q328" i="1"/>
  <c r="Q339" i="1"/>
  <c r="Q107" i="1"/>
  <c r="Q241" i="1"/>
  <c r="Q41" i="1"/>
  <c r="Q19" i="1"/>
  <c r="P16" i="1"/>
  <c r="Q16" i="1" s="1"/>
  <c r="P58" i="1"/>
  <c r="Q58" i="1" s="1"/>
  <c r="P90" i="1"/>
  <c r="Q90" i="1" s="1"/>
  <c r="Q192" i="1"/>
  <c r="Q396" i="1"/>
  <c r="Q234" i="1"/>
  <c r="Q274" i="1"/>
  <c r="Q285" i="1"/>
  <c r="Q35" i="1"/>
  <c r="Q256" i="1"/>
  <c r="Q177" i="1"/>
  <c r="Q331" i="1"/>
  <c r="Q252" i="1"/>
  <c r="Q210" i="1"/>
  <c r="P355" i="1"/>
  <c r="Q355" i="1" s="1"/>
  <c r="P102" i="1"/>
  <c r="Q102" i="1" s="1"/>
  <c r="P169" i="1"/>
  <c r="Q169" i="1" s="1"/>
  <c r="P156" i="1"/>
  <c r="Q156" i="1" s="1"/>
  <c r="P168" i="1"/>
  <c r="Q168" i="1" s="1"/>
  <c r="Q230" i="1"/>
  <c r="Q74" i="1"/>
  <c r="Q235" i="1"/>
  <c r="Q290" i="1"/>
  <c r="P224" i="1"/>
  <c r="Q224" i="1" s="1"/>
  <c r="Q129" i="1"/>
  <c r="Q330" i="1"/>
  <c r="Q294" i="1"/>
  <c r="Q48" i="1"/>
  <c r="Q195" i="1"/>
  <c r="Q270" i="1"/>
  <c r="P342" i="1"/>
  <c r="Q342" i="1" s="1"/>
  <c r="P68" i="1"/>
  <c r="Q68" i="1" s="1"/>
  <c r="Q245" i="1"/>
  <c r="Q30" i="1"/>
  <c r="Q375" i="1"/>
  <c r="P27" i="1"/>
  <c r="Q27" i="1" s="1"/>
  <c r="P191" i="1"/>
  <c r="Q191" i="1" s="1"/>
  <c r="Q86" i="1"/>
  <c r="Q115" i="1"/>
  <c r="Q131" i="1"/>
  <c r="Q329" i="1"/>
  <c r="Q240" i="1"/>
  <c r="Q21" i="1"/>
  <c r="Q220" i="1"/>
  <c r="Q109" i="1"/>
  <c r="Q197" i="1"/>
  <c r="Q56" i="1"/>
  <c r="Q214" i="1"/>
  <c r="Q26" i="1"/>
  <c r="Q101" i="1"/>
  <c r="Q315" i="1"/>
  <c r="Q299" i="1"/>
  <c r="Q327" i="1"/>
  <c r="Q296" i="1"/>
  <c r="Q98" i="1"/>
  <c r="Q158" i="1"/>
  <c r="Q298" i="1"/>
  <c r="P24" i="1"/>
  <c r="Q24" i="1" s="1"/>
  <c r="Q228" i="1"/>
  <c r="Q281" i="1"/>
  <c r="Q96" i="1"/>
  <c r="P88" i="1"/>
  <c r="Q88" i="1" s="1"/>
  <c r="P3" i="1"/>
  <c r="Q3" i="1" s="1"/>
  <c r="P108" i="1"/>
  <c r="Q108" i="1" s="1"/>
  <c r="P259" i="1"/>
  <c r="Q259" i="1" s="1"/>
  <c r="P36" i="1"/>
  <c r="Q36" i="1" s="1"/>
  <c r="P283" i="1"/>
  <c r="Q283" i="1" s="1"/>
  <c r="P376" i="1"/>
  <c r="Q376" i="1" s="1"/>
  <c r="P337" i="1"/>
  <c r="Q337" i="1" s="1"/>
  <c r="Q344" i="1"/>
  <c r="Q69" i="1"/>
  <c r="Q154" i="1"/>
  <c r="Q39" i="1"/>
  <c r="Q106" i="1"/>
  <c r="Q162" i="1"/>
  <c r="Q249" i="1"/>
  <c r="Q82" i="1"/>
  <c r="Q360" i="1"/>
  <c r="Q300" i="1"/>
  <c r="Q352" i="1"/>
  <c r="Q51" i="1"/>
  <c r="Q200" i="1"/>
  <c r="Q53" i="1"/>
  <c r="Q311" i="1"/>
  <c r="Q266" i="1"/>
  <c r="Q209" i="1"/>
  <c r="Q231" i="1"/>
  <c r="Q148" i="1"/>
  <c r="Q40" i="1"/>
  <c r="Q85" i="1"/>
  <c r="Q215" i="1"/>
  <c r="Q193" i="1"/>
  <c r="Q164" i="1"/>
  <c r="Q194" i="1"/>
  <c r="Q368" i="1"/>
  <c r="Q60" i="1"/>
  <c r="Q361" i="1"/>
  <c r="Q55" i="1"/>
  <c r="Q218" i="1"/>
  <c r="Q176" i="1"/>
  <c r="Q301" i="1"/>
  <c r="Q75" i="1"/>
  <c r="Q97" i="1"/>
  <c r="Q286" i="1"/>
  <c r="Q212" i="1"/>
  <c r="Q122" i="1"/>
  <c r="Q271" i="1"/>
  <c r="Q151" i="1"/>
  <c r="Q70" i="1"/>
  <c r="Q386" i="1"/>
  <c r="Q91" i="1"/>
  <c r="Q371" i="1"/>
  <c r="Q359" i="1"/>
  <c r="Q137" i="1"/>
  <c r="Q182" i="1"/>
  <c r="Q165" i="1"/>
  <c r="Q314" i="1"/>
  <c r="Q4" i="1"/>
  <c r="Q369" i="1"/>
  <c r="Q340" i="1"/>
  <c r="Q356" i="1"/>
  <c r="Q130" i="1"/>
  <c r="Q222" i="1"/>
  <c r="Q261" i="1"/>
  <c r="Q140" i="1"/>
  <c r="Q152" i="1"/>
  <c r="Q257" i="1"/>
  <c r="Q306" i="1"/>
  <c r="Q333" i="1"/>
  <c r="Q170" i="1"/>
  <c r="Q136" i="1"/>
  <c r="Q143" i="1"/>
  <c r="Q358" i="1"/>
  <c r="Q185" i="1"/>
  <c r="Q278" i="1"/>
  <c r="Q288" i="1"/>
  <c r="Q336" i="1"/>
  <c r="Q142" i="1"/>
  <c r="Q66" i="1"/>
  <c r="Q12" i="1"/>
  <c r="Q308" i="1"/>
  <c r="Q72" i="1"/>
  <c r="Q277" i="1"/>
  <c r="Q87" i="1"/>
  <c r="Q272" i="1"/>
  <c r="Q33" i="1"/>
  <c r="Q125" i="1"/>
  <c r="Q123" i="1"/>
  <c r="Q263" i="1"/>
  <c r="Q268" i="1"/>
  <c r="Q341" i="1"/>
  <c r="Q365" i="1"/>
  <c r="Q34" i="1"/>
  <c r="Q321" i="1"/>
  <c r="Q174" i="1"/>
  <c r="Q221" i="1"/>
  <c r="Q334" i="1"/>
  <c r="Q42" i="1"/>
  <c r="Q5" i="1"/>
  <c r="Q304" i="1"/>
  <c r="Q309" i="1"/>
  <c r="Q139" i="1"/>
  <c r="Q57" i="1"/>
  <c r="Q128" i="1"/>
  <c r="Q150" i="1"/>
  <c r="Q121" i="1"/>
  <c r="Q395" i="1"/>
  <c r="Q207" i="1"/>
  <c r="Q189" i="1"/>
  <c r="Q49" i="1"/>
  <c r="Q258" i="1"/>
  <c r="Q229" i="1"/>
  <c r="Q20" i="1"/>
  <c r="Q312" i="1"/>
  <c r="Q382" i="1"/>
  <c r="Q366" i="1"/>
  <c r="Q239" i="1"/>
  <c r="Q160" i="1"/>
  <c r="Q81" i="1"/>
  <c r="Q233" i="1"/>
  <c r="Q54" i="1"/>
  <c r="Q380" i="1"/>
  <c r="Q7" i="1"/>
  <c r="Q338" i="1"/>
  <c r="Q9" i="1"/>
  <c r="Q28" i="1"/>
  <c r="Q196" i="1"/>
  <c r="Q219" i="1"/>
  <c r="Q390" i="1"/>
  <c r="Q103" i="1"/>
  <c r="Q157" i="1"/>
  <c r="Q46" i="1"/>
  <c r="Q179" i="1"/>
  <c r="Q316" i="1"/>
  <c r="Q208" i="1"/>
  <c r="Q47" i="1"/>
  <c r="Q52" i="1"/>
  <c r="Q236" i="1"/>
  <c r="Q320" i="1"/>
  <c r="Q237" i="1"/>
  <c r="Q11" i="1"/>
  <c r="Q76" i="1"/>
  <c r="Q398" i="1"/>
  <c r="Q116" i="1"/>
  <c r="Q93" i="1"/>
  <c r="Q216" i="1"/>
  <c r="Q61" i="1"/>
  <c r="Q146" i="1"/>
  <c r="Q202" i="1"/>
  <c r="Q292" i="1"/>
  <c r="Q323" i="1"/>
  <c r="Q92" i="1"/>
  <c r="Q161" i="1"/>
  <c r="Q120" i="1"/>
  <c r="Q282" i="1"/>
  <c r="Q295" i="1"/>
  <c r="Q351" i="1"/>
  <c r="Q389" i="1"/>
  <c r="Q297" i="1"/>
  <c r="Q307" i="1"/>
  <c r="Q325" i="1"/>
  <c r="Q117" i="1"/>
  <c r="Q167" i="1"/>
  <c r="Q198" i="1"/>
  <c r="Q203" i="1"/>
  <c r="Q267" i="1"/>
  <c r="Q388" i="1"/>
  <c r="Q247" i="1"/>
  <c r="Q78" i="1"/>
  <c r="Q132" i="1"/>
  <c r="Q397" i="1"/>
  <c r="Q377" i="1"/>
  <c r="Q84" i="1"/>
  <c r="Q391" i="1"/>
  <c r="Q94" i="1"/>
  <c r="Q217" i="1"/>
  <c r="Q275" i="1"/>
  <c r="Q147" i="1"/>
  <c r="Q264" i="1"/>
  <c r="Q302" i="1"/>
  <c r="Q280" i="1"/>
  <c r="Q225" i="1"/>
  <c r="Q171" i="1"/>
  <c r="Q260" i="1"/>
  <c r="Q205" i="1"/>
  <c r="Q32" i="1"/>
  <c r="Q317" i="1"/>
  <c r="Q89" i="1"/>
  <c r="Q181" i="1"/>
  <c r="Q305" i="1"/>
  <c r="Q393" i="1"/>
  <c r="Q13" i="1"/>
  <c r="Q50" i="1"/>
  <c r="Q100" i="1"/>
  <c r="Q378" i="1"/>
  <c r="Q213" i="1"/>
  <c r="Q163" i="1"/>
  <c r="Q59" i="1"/>
  <c r="Q67" i="1"/>
  <c r="Q199" i="1"/>
  <c r="Q79" i="1"/>
  <c r="Q15" i="1"/>
  <c r="Q384" i="1"/>
  <c r="Q227" i="1"/>
  <c r="Q206" i="1"/>
  <c r="Q374" i="1"/>
  <c r="Q387" i="1"/>
  <c r="Q2" i="1"/>
  <c r="P184" i="1"/>
  <c r="Q184" i="1" s="1"/>
  <c r="P354" i="1"/>
  <c r="Q354" i="1" s="1"/>
  <c r="P149" i="1"/>
  <c r="Q149" i="1" s="1"/>
  <c r="P8" i="1"/>
  <c r="Q8" i="1" s="1"/>
  <c r="P25" i="1"/>
  <c r="Q25" i="1" s="1"/>
  <c r="P246" i="1"/>
  <c r="Q246" i="1" s="1"/>
  <c r="P105" i="1"/>
  <c r="Q105" i="1" s="1"/>
  <c r="P37" i="1"/>
  <c r="Q37" i="1" s="1"/>
  <c r="P104" i="1"/>
  <c r="Q104" i="1" s="1"/>
  <c r="P279" i="1"/>
  <c r="Q279" i="1" s="1"/>
  <c r="P135" i="1"/>
  <c r="Q135" i="1" s="1"/>
  <c r="P127" i="1"/>
  <c r="Q127" i="1" s="1"/>
  <c r="P232" i="1"/>
  <c r="Q232" i="1" s="1"/>
  <c r="P95" i="1"/>
  <c r="Q95" i="1" s="1"/>
  <c r="P291" i="1"/>
  <c r="Q291" i="1" s="1"/>
  <c r="P188" i="1"/>
  <c r="Q188" i="1" s="1"/>
  <c r="P145" i="1"/>
  <c r="Q145" i="1" s="1"/>
  <c r="P313" i="1"/>
  <c r="Q313" i="1" s="1"/>
  <c r="P373" i="1"/>
  <c r="Q373" i="1" s="1"/>
  <c r="P124" i="1"/>
  <c r="Q124" i="1" s="1"/>
  <c r="P350" i="1"/>
  <c r="Q350" i="1" s="1"/>
  <c r="P243" i="1"/>
  <c r="Q243" i="1" s="1"/>
  <c r="P204" i="1"/>
  <c r="Q204" i="1" s="1"/>
  <c r="P153" i="1"/>
  <c r="Q153" i="1" s="1"/>
  <c r="P43" i="1"/>
  <c r="Q43" i="1" s="1"/>
  <c r="P99" i="1"/>
  <c r="Q99" i="1" s="1"/>
  <c r="P62" i="1"/>
  <c r="Q62" i="1" s="1"/>
  <c r="P83" i="1"/>
  <c r="Q83" i="1" s="1"/>
  <c r="P399" i="1"/>
  <c r="Q399" i="1" s="1"/>
  <c r="P303" i="1"/>
  <c r="Q303" i="1" s="1"/>
  <c r="P255" i="1"/>
  <c r="Q255" i="1" s="1"/>
  <c r="P190" i="1"/>
  <c r="Q190" i="1" s="1"/>
  <c r="P172" i="1"/>
  <c r="Q172" i="1" s="1"/>
  <c r="P262" i="1"/>
  <c r="Q262" i="1" s="1"/>
  <c r="P133" i="1"/>
  <c r="Q133" i="1" s="1"/>
  <c r="P372" i="1"/>
  <c r="Q372" i="1" s="1"/>
  <c r="P144" i="1"/>
  <c r="Q144" i="1" s="1"/>
  <c r="P248" i="1"/>
  <c r="Q248" i="1" s="1"/>
  <c r="P65" i="1"/>
  <c r="Q65" i="1" s="1"/>
  <c r="P347" i="1"/>
  <c r="Q347" i="1" s="1"/>
  <c r="P383" i="1"/>
  <c r="Q383" i="1" s="1"/>
  <c r="P186" i="1"/>
  <c r="Q186" i="1" s="1"/>
  <c r="P332" i="1"/>
  <c r="Q332" i="1" s="1"/>
  <c r="P242" i="1"/>
  <c r="Q242" i="1" s="1"/>
  <c r="P269" i="1"/>
  <c r="Q269" i="1" s="1"/>
  <c r="P394" i="1"/>
  <c r="Q394" i="1" s="1"/>
  <c r="P370" i="1"/>
  <c r="Q370" i="1" s="1"/>
  <c r="P166" i="1"/>
  <c r="Q166" i="1" s="1"/>
  <c r="P201" i="1"/>
  <c r="Q201" i="1" s="1"/>
  <c r="P10" i="1"/>
  <c r="Q10" i="1" s="1"/>
  <c r="P6" i="1"/>
  <c r="Q6" i="1" s="1"/>
  <c r="P353" i="1"/>
  <c r="Q353" i="1" s="1"/>
  <c r="P44" i="1"/>
  <c r="Q44" i="1" s="1"/>
  <c r="P335" i="1"/>
  <c r="Q335" i="1" s="1"/>
  <c r="P113" i="1"/>
  <c r="Q113" i="1" s="1"/>
  <c r="P63" i="1"/>
  <c r="Q63" i="1" s="1"/>
  <c r="P159" i="1"/>
  <c r="Q159" i="1" s="1"/>
  <c r="P178" i="1"/>
  <c r="Q178" i="1" s="1"/>
  <c r="P45" i="1"/>
  <c r="Q45" i="1" s="1"/>
  <c r="P187" i="1"/>
  <c r="Q187" i="1" s="1"/>
  <c r="P111" i="1"/>
  <c r="Q111" i="1" s="1"/>
  <c r="P211" i="1"/>
  <c r="Q211" i="1" s="1"/>
  <c r="P112" i="1"/>
  <c r="Q112" i="1" s="1"/>
  <c r="P226" i="1"/>
  <c r="Q226" i="1" s="1"/>
  <c r="P238" i="1"/>
  <c r="Q238" i="1" s="1"/>
  <c r="P343" i="1"/>
  <c r="Q343" i="1" s="1"/>
  <c r="P155" i="1"/>
  <c r="Q155" i="1" s="1"/>
  <c r="P362" i="1"/>
  <c r="Q362" i="1" s="1"/>
  <c r="P349" i="1"/>
  <c r="Q349" i="1" s="1"/>
</calcChain>
</file>

<file path=xl/sharedStrings.xml><?xml version="1.0" encoding="utf-8"?>
<sst xmlns="http://schemas.openxmlformats.org/spreadsheetml/2006/main" count="5725" uniqueCount="1269">
  <si>
    <t>Fecha</t>
  </si>
  <si>
    <t>Nro de orden de compra</t>
  </si>
  <si>
    <t>Código</t>
  </si>
  <si>
    <t>Producto</t>
  </si>
  <si>
    <t>Unidad de medida</t>
  </si>
  <si>
    <t>Categoría</t>
  </si>
  <si>
    <t>Proveedor</t>
  </si>
  <si>
    <t>Cantidad solicitada en O/C</t>
  </si>
  <si>
    <t>Cantidad entregada</t>
  </si>
  <si>
    <t>RAYO INTERNO RUEDA TRAS</t>
  </si>
  <si>
    <t>UN</t>
  </si>
  <si>
    <t>13 - TRACCION</t>
  </si>
  <si>
    <t>LA PODEROSA S.A</t>
  </si>
  <si>
    <t>ARNES DE CABLES</t>
  </si>
  <si>
    <t>08 - ELECTRICO</t>
  </si>
  <si>
    <t>JUAN SOSA</t>
  </si>
  <si>
    <t>SALPICADERA TRAS ROJO</t>
  </si>
  <si>
    <t>05 - COLISION</t>
  </si>
  <si>
    <t>CUBIERTA DELANTERA IZQ. ROJO Y NEGRO</t>
  </si>
  <si>
    <t>SODIMAC</t>
  </si>
  <si>
    <t>RETEN DE VALVULA</t>
  </si>
  <si>
    <t>09 - PARTES DE MOTOR</t>
  </si>
  <si>
    <t>PUÑO ACELERADOR</t>
  </si>
  <si>
    <t>11 - LLANTAS Y HULES</t>
  </si>
  <si>
    <t>BATERIA YUASA</t>
  </si>
  <si>
    <t>01 - BATERIAS</t>
  </si>
  <si>
    <t>MAESTRO</t>
  </si>
  <si>
    <t>LLANTA TRASERA 2.75/R17</t>
  </si>
  <si>
    <t>INPACTO S.A</t>
  </si>
  <si>
    <t>ENGRANE PRIMARIO DE TRACCION</t>
  </si>
  <si>
    <t>CIA S.A</t>
  </si>
  <si>
    <t>SISTEMA DE FRENO DEL ABS</t>
  </si>
  <si>
    <t>04 - FRENOS Y EMBRAGUES</t>
  </si>
  <si>
    <t>EL DORADO</t>
  </si>
  <si>
    <t>PISTON</t>
  </si>
  <si>
    <t>CUBIERTA DERECHA DE CARTER</t>
  </si>
  <si>
    <t>EMPRESA DEL SUR</t>
  </si>
  <si>
    <t>CAJA DE VELOCIMETRO ROJO</t>
  </si>
  <si>
    <t>CONCYSA</t>
  </si>
  <si>
    <t>PASTILLAS DE FRENO DEL</t>
  </si>
  <si>
    <t>UNION S.A</t>
  </si>
  <si>
    <t>BUJE DE LA RUEDA TRASERA</t>
  </si>
  <si>
    <t>COMPUESTO DE LA BOTA</t>
  </si>
  <si>
    <t>06 - AMORTIGUADORES</t>
  </si>
  <si>
    <t>EMPRESA DEL NORTE</t>
  </si>
  <si>
    <t>Fecha de entrega real</t>
  </si>
  <si>
    <t>Días transcurridos</t>
  </si>
  <si>
    <t>Lead time</t>
  </si>
  <si>
    <t>MAESTRO DE PRODUCTOS</t>
  </si>
  <si>
    <t>COD PRODUCTO</t>
  </si>
  <si>
    <t>DESCRIPCIÓN</t>
  </si>
  <si>
    <t>CATEGORÍA</t>
  </si>
  <si>
    <t>UM</t>
  </si>
  <si>
    <t>COD PRODUCTO2</t>
  </si>
  <si>
    <t>LEAD TIME</t>
  </si>
  <si>
    <t>VOL UNIT (M3)</t>
  </si>
  <si>
    <t>TIMON</t>
  </si>
  <si>
    <t>GOMA POSAPIE FT</t>
  </si>
  <si>
    <t>CADENA DE TRACCION</t>
  </si>
  <si>
    <t>CATALINA</t>
  </si>
  <si>
    <t>CONJUNTO DE TUBO DE ESCAPE</t>
  </si>
  <si>
    <t>07 - PEDALES Y POSAPIES</t>
  </si>
  <si>
    <t>ZAPATAS DE FRENO</t>
  </si>
  <si>
    <t>BATERIA DIABOLO</t>
  </si>
  <si>
    <t>CONJ. COMPLETO PATADA ARRANQUE</t>
  </si>
  <si>
    <t>15 - MISCELANEOS</t>
  </si>
  <si>
    <t>ALTERNADOR</t>
  </si>
  <si>
    <t>BATERIA CITY</t>
  </si>
  <si>
    <t>REGULADOR RECTIFICADOR</t>
  </si>
  <si>
    <t>FOCO FARO (12V35W/35W)</t>
  </si>
  <si>
    <t>14 - LUCES</t>
  </si>
  <si>
    <t>BOTON INTERRUPTOR DE LUZ BAJA/</t>
  </si>
  <si>
    <t>10 - PALANCAS Y CHICOTES</t>
  </si>
  <si>
    <t>CABLE DE VELOCIMETRO</t>
  </si>
  <si>
    <t>MOTOR DE ARRANQUE COMPLETO</t>
  </si>
  <si>
    <t>MANIJA DE FRENO DELANTERO</t>
  </si>
  <si>
    <t>BASE DE MOTOR</t>
  </si>
  <si>
    <t>BUJE GOMA, SOPORTE MOTOR DEL.</t>
  </si>
  <si>
    <t>FILTRO DE COMBUSTIBLE</t>
  </si>
  <si>
    <t>03 - FILTROS</t>
  </si>
  <si>
    <t>LLAVE DE GASOLINA</t>
  </si>
  <si>
    <t>CUBIERTA MANDO FRONTAL AZUL</t>
  </si>
  <si>
    <t>PARADOR CENTRAL</t>
  </si>
  <si>
    <t>RETROVISOR IZQUIER/AMARI/.</t>
  </si>
  <si>
    <t>RETROVISOR DERECHO/AMARI/.</t>
  </si>
  <si>
    <t>RIN RUEDA TRASERA (PLATEADO)</t>
  </si>
  <si>
    <t>CUBIERTA TRASERA IZQ AMARILLO</t>
  </si>
  <si>
    <t>CADENA DE TRACCION (428*100)</t>
  </si>
  <si>
    <t>JUEGO DE ZAPATAS DE FRENO</t>
  </si>
  <si>
    <t>PISTON (STANDARD)</t>
  </si>
  <si>
    <t>PIN DE PISTON</t>
  </si>
  <si>
    <t>BALANCIN</t>
  </si>
  <si>
    <t>JUEGO DE ANILLOS DE PISTON</t>
  </si>
  <si>
    <t>MARTILLO IMPULSOR DE VALVULA</t>
  </si>
  <si>
    <t>CUBIERTA TRASERA IZQ PLATA</t>
  </si>
  <si>
    <t>CUBIERTA FRONTAL SUP NEGRO</t>
  </si>
  <si>
    <t>CUBIERTA DE INDICADORES</t>
  </si>
  <si>
    <t>ASIENTO DOBLE/GR/RO/.</t>
  </si>
  <si>
    <t>CABLE DE EMBRAGUE</t>
  </si>
  <si>
    <t>CABLE DE ACELERADOR</t>
  </si>
  <si>
    <t>FOCO DE FARO 12V/21W/5W</t>
  </si>
  <si>
    <t>UNIDAD CDI</t>
  </si>
  <si>
    <t>UNIDAD C.D.I</t>
  </si>
  <si>
    <t>DIRECCIONAL DELANTERA</t>
  </si>
  <si>
    <t>DIRECCIONAL IZQUIERDA DELANTER</t>
  </si>
  <si>
    <t>TUBO DE ESCAPE/SILENCIADOR</t>
  </si>
  <si>
    <t>BATERIA ARGENTA</t>
  </si>
  <si>
    <t>CAMARA DE AIRE RUEDA TRA R18</t>
  </si>
  <si>
    <t>LLANTA TRASERA 3.00/R18</t>
  </si>
  <si>
    <t>LLANTA DELANTERA 2.75/R18</t>
  </si>
  <si>
    <t>CAMARA DE AIRE RUEDA DEL R18</t>
  </si>
  <si>
    <t>CUBIERTA SUPERIOR DE MEDIDORES</t>
  </si>
  <si>
    <t>CUBIERTA INFERIOR</t>
  </si>
  <si>
    <t>BOTON INTERRUPTOR FARO/LUCES</t>
  </si>
  <si>
    <t>CONJUNTO DE MANDO IZQUIERDO</t>
  </si>
  <si>
    <t>CONJUNTO DE MANDO DERECHO</t>
  </si>
  <si>
    <t>CONJUNTO DE CARBURADOR</t>
  </si>
  <si>
    <t>RELE DE ENCENDIDO</t>
  </si>
  <si>
    <t>BOBINA DE IGNICION</t>
  </si>
  <si>
    <t>DIRECCIONAL IZQUIERDA TRASERA</t>
  </si>
  <si>
    <t>DIRECCIONAL TRASERA</t>
  </si>
  <si>
    <t>CAJA GUANTERA</t>
  </si>
  <si>
    <t>CONJUNTO DE FARO</t>
  </si>
  <si>
    <t>ESPEJO RETROVISOR IZQ</t>
  </si>
  <si>
    <t>ESPEJO RETROVISOR DER</t>
  </si>
  <si>
    <t>CONJUNTO DE FILTRO DE AIRE</t>
  </si>
  <si>
    <t>BATERIA FORZA</t>
  </si>
  <si>
    <t>CAMARA DE AIRE RUEDA TRA R17</t>
  </si>
  <si>
    <t>TAPABARRO DEL GRIS</t>
  </si>
  <si>
    <t>EMPAQUETADURA DE ESCAPE</t>
  </si>
  <si>
    <t>ARNES PRINCIPAL</t>
  </si>
  <si>
    <t>CADENA IMPULSORA BOMBA DE ACEI</t>
  </si>
  <si>
    <t>JUEGO DE ZAPATA DE FRENO TRASE</t>
  </si>
  <si>
    <t>HORQUILLA TRASERA (BRAZO OCCI</t>
  </si>
  <si>
    <t>GUIA DE CADENA TRASERA</t>
  </si>
  <si>
    <t>EJE DE HORQUILLA TRASERA</t>
  </si>
  <si>
    <t>CAJA UTILITARIA</t>
  </si>
  <si>
    <t>CUBIERTA DE CAJA GUANTERA</t>
  </si>
  <si>
    <t>ENGRANAJE SECUNDARIO DE TERCER</t>
  </si>
  <si>
    <t>CONJUNTO DE FRENO TRASERO COMP</t>
  </si>
  <si>
    <t>RIN TRASERO</t>
  </si>
  <si>
    <t>AMORTIGUADOR DELANTERO IZQUIER</t>
  </si>
  <si>
    <t>AMORTIGUADOR DELANTERO DERECHO</t>
  </si>
  <si>
    <t>TAPABARRO DEL AZUL</t>
  </si>
  <si>
    <t>ARNES SUPLEMENTARIO</t>
  </si>
  <si>
    <t>BOTON INTERRUPTOR EMERGENCIA</t>
  </si>
  <si>
    <t>TELESCOPIO DE DIRECCION</t>
  </si>
  <si>
    <t>TAPABARRO INTERNO DEL PLATA</t>
  </si>
  <si>
    <t>CONJ. DE INTERRUPTOR Y MANIJA</t>
  </si>
  <si>
    <t>RETROVISOR IZQUIER/PLATA/.</t>
  </si>
  <si>
    <t>RETROVISOR DERECHO/PLATA/.</t>
  </si>
  <si>
    <t>BARRA DE DIRECCIONALES</t>
  </si>
  <si>
    <t>CUBIERTA FRONTAL INF PLATA</t>
  </si>
  <si>
    <t>DIRECCIONAL IZQUIERDA</t>
  </si>
  <si>
    <t>DIRECCIONAL DERECHA</t>
  </si>
  <si>
    <t>BOTON INTERRUPTOR DE DIRECCION</t>
  </si>
  <si>
    <t>BOTON INTERRUPTOR DE CLAXON</t>
  </si>
  <si>
    <t>BOTON INTERRUPTOR DE ARRANQUE</t>
  </si>
  <si>
    <t>CUBIERTA IZQ AMARILLO</t>
  </si>
  <si>
    <t>TAPABARRO DEL AMARILLO</t>
  </si>
  <si>
    <t>CUBIERTA MANDO FRONTAL PLATA</t>
  </si>
  <si>
    <t>CUBIERTA FRONTAL INF AMARILLO</t>
  </si>
  <si>
    <t>CUBIERTA FRONTAL SUP AMARILLO</t>
  </si>
  <si>
    <t>PALANCA DERECHA DE FRENO</t>
  </si>
  <si>
    <t>CONJUNTO DE AMORTIGUADOR TRASE</t>
  </si>
  <si>
    <t>CARCASA DE CADENA</t>
  </si>
  <si>
    <t>GOMA POSAPIE TRASERO</t>
  </si>
  <si>
    <t>PUÑO IZQUIERDO</t>
  </si>
  <si>
    <t>CONJUNTO DE IGNICION</t>
  </si>
  <si>
    <t>CUBIERTA IZQ AZUL</t>
  </si>
  <si>
    <t>TAPABARRO</t>
  </si>
  <si>
    <t>CAJA DE VELOCIMETRO</t>
  </si>
  <si>
    <t>SENSOR DE COMBUSTIBLE</t>
  </si>
  <si>
    <t>EMPAQUETADURA CABEZA CILINDRO</t>
  </si>
  <si>
    <t>VALVULA DE ADMISION</t>
  </si>
  <si>
    <t>VALVULA DE ESCAPE</t>
  </si>
  <si>
    <t>EMPAQUETADURA CUB DER CABEZA</t>
  </si>
  <si>
    <t>EMPAQUETADURA CUBIERTA CABEZA</t>
  </si>
  <si>
    <t>DISCO DE FRICCION DE EMBRAGUE</t>
  </si>
  <si>
    <t>DISCO DE PRESION DE EMBRAGUE</t>
  </si>
  <si>
    <t>MULTIPLE</t>
  </si>
  <si>
    <t>BUJIA</t>
  </si>
  <si>
    <t>02 - BUJIAS</t>
  </si>
  <si>
    <t>FOCO DE LUZ FARO 12V/25W/25W</t>
  </si>
  <si>
    <t>FOCO LUZ NEUTRAL 12V/3W</t>
  </si>
  <si>
    <t>FOCO DE DIRECCIONAL 12V/10W</t>
  </si>
  <si>
    <t>CONJUNTO VELOCIMETRO</t>
  </si>
  <si>
    <t>DISCO DE FRENO</t>
  </si>
  <si>
    <t>RECTIFICADOR/REGULADOR DE CORR</t>
  </si>
  <si>
    <t>ENGRANE DE TRACCION (PIÑON)</t>
  </si>
  <si>
    <t>RIN RUEDA DELANTERA (AMARILLO)</t>
  </si>
  <si>
    <t>ELEMENTO DEL FILTRO DE AIRE</t>
  </si>
  <si>
    <t>TAPABARRO TRASERO</t>
  </si>
  <si>
    <t>ASIENTO DOBLE/PLATA/.</t>
  </si>
  <si>
    <t>ENGRANE ACTUADOR ARRANQUE DE P</t>
  </si>
  <si>
    <t>RELE DE DIRECCIONALES</t>
  </si>
  <si>
    <t>CLAXON</t>
  </si>
  <si>
    <t>ALTERNADOR / ESTATOR</t>
  </si>
  <si>
    <t>CUBIERTA DECORATIV/AMARI/.</t>
  </si>
  <si>
    <t>FUSIBLE</t>
  </si>
  <si>
    <t>PORTA FUSIBLE</t>
  </si>
  <si>
    <t>PALANCA IZQUIERDA DE EMBRAGUE</t>
  </si>
  <si>
    <t>O-RING,27.4*2.4</t>
  </si>
  <si>
    <t>PEDAL DE FRENO</t>
  </si>
  <si>
    <t>SEGURO DE PIN DE PISTON</t>
  </si>
  <si>
    <t>CUÑA 25*14*4</t>
  </si>
  <si>
    <t>PIN DE SUJECION 10*16</t>
  </si>
  <si>
    <t>EMPAQUETADURA DE CILINDRO</t>
  </si>
  <si>
    <t>CILINDRO</t>
  </si>
  <si>
    <t>CUBIERTA TRASERA PLATA</t>
  </si>
  <si>
    <t>DISCO DE EMBRAGUE</t>
  </si>
  <si>
    <t>ARO RUEDA TRASERA COMPLETO</t>
  </si>
  <si>
    <t>PEDAL DE CAMBIOS</t>
  </si>
  <si>
    <t>MEDIDOR DE ACEITE</t>
  </si>
  <si>
    <t>BIELA</t>
  </si>
  <si>
    <t>RODAJE RADIAL 63/28LUA</t>
  </si>
  <si>
    <t>PIN DE CIGÜEÑAL</t>
  </si>
  <si>
    <t>RODAJE DE BIELA</t>
  </si>
  <si>
    <t>TAPON DE COMBUSTIBLE</t>
  </si>
  <si>
    <t>CONJUNTO DE EMBRAGUE</t>
  </si>
  <si>
    <t>ENGRANE DE BANDA DE EMBRAGUE</t>
  </si>
  <si>
    <t>RETEN DE ACEITE AMORTIGUADOR D</t>
  </si>
  <si>
    <t>CONJUNTO DE CIGÜEÑAL</t>
  </si>
  <si>
    <t>FARO TRASERO</t>
  </si>
  <si>
    <t>TAMBOR DE EMBRAGUE</t>
  </si>
  <si>
    <t>CONTRAPESO DE EMBRAGUE</t>
  </si>
  <si>
    <t>JUEGO COMPLETO DE DISCO DE ARR</t>
  </si>
  <si>
    <t>TAPABARRO INTERNO DEL AMARILLO</t>
  </si>
  <si>
    <t>ASIENTO DOBLE</t>
  </si>
  <si>
    <t>RIN RUEDA TRASERA (AMARILLO)</t>
  </si>
  <si>
    <t>ASIENTO DOBLE PLATA NEGRO</t>
  </si>
  <si>
    <t>CUBIERTA MANDO FRONTAL NEGRO</t>
  </si>
  <si>
    <t>CONJ. ENCENDIDO E INTER IZQ</t>
  </si>
  <si>
    <t>CONJ. ENCENDIDO E INTER DER</t>
  </si>
  <si>
    <t>DAMPER/CORONA DE TRACCION</t>
  </si>
  <si>
    <t>EMPAQUETADURA CUBIERTA IZQ</t>
  </si>
  <si>
    <t>EJE MARTILLO IMPULSOR DE VAL</t>
  </si>
  <si>
    <t>ACCIONADOR DE EMBRAGUE</t>
  </si>
  <si>
    <t>CADENA DE CAMARA</t>
  </si>
  <si>
    <t>IMPULSOR DE TENSOR DE CADENA</t>
  </si>
  <si>
    <t>TAPABARRO DEL BLANCO</t>
  </si>
  <si>
    <t>INTERRUPTOR DE ENCENDIDO</t>
  </si>
  <si>
    <t>TAPABARRO DEL ROJO</t>
  </si>
  <si>
    <t>LLANTA DEL / TRAS 5.12 / R13</t>
  </si>
  <si>
    <t>CUBIERTA DE TIMON IZQ</t>
  </si>
  <si>
    <t>CUBIERTA DE TIMON DER</t>
  </si>
  <si>
    <t>CUBIERTA CILINDRO MAESTRO</t>
  </si>
  <si>
    <t>RIN TRASERO/AZUL/.</t>
  </si>
  <si>
    <t>RETROVISOR DERECHO/NEGRO/.</t>
  </si>
  <si>
    <t>RETROVISOR IZQUIER/NEGRO/.</t>
  </si>
  <si>
    <t>ARO RUEDA DELANTERA COMPLETO</t>
  </si>
  <si>
    <t>PARADOR LATERAL</t>
  </si>
  <si>
    <t>RIN DELANTERO/AZUL/.</t>
  </si>
  <si>
    <t>RECIPIENTE DE CAJUELA (NEGRO)</t>
  </si>
  <si>
    <t>PLACA IZQ PORTA EQUIPAJE</t>
  </si>
  <si>
    <t>PLACA DER PORTA EQUIPAJE</t>
  </si>
  <si>
    <t>BASE PLATAFORMA POSAPIES</t>
  </si>
  <si>
    <t>CUBIERTA TOPE POSAPIE DER</t>
  </si>
  <si>
    <t>CUBIERTA TOPE POSAPIE IZQ</t>
  </si>
  <si>
    <t>CLAXON DOBLE CON BASE</t>
  </si>
  <si>
    <t>CHUPON DE BUJIA</t>
  </si>
  <si>
    <t>ENGRANE DE TIEMPO</t>
  </si>
  <si>
    <t>TAPABARRO DEL PLATA</t>
  </si>
  <si>
    <t>CHASIS</t>
  </si>
  <si>
    <t>CUBIERTA IZQ BLANCO</t>
  </si>
  <si>
    <t>RIN DELANTERO/NEGRO/.</t>
  </si>
  <si>
    <t>HORQUILLA DELANTERA IZQUIERDA</t>
  </si>
  <si>
    <t>HORQUILLA DELANTERA DERECHA</t>
  </si>
  <si>
    <t>CUBIERTA DER AZUL</t>
  </si>
  <si>
    <t>TANQUE DE COMBUSTI/AZUL/.</t>
  </si>
  <si>
    <t>BOTON INTERRUPTOR DE FARO/LUCE</t>
  </si>
  <si>
    <t>PUÑO DE GOMA DERECHO</t>
  </si>
  <si>
    <t>VISOR DE FARO/PLATA/.</t>
  </si>
  <si>
    <t>CUBIERTA FRONTAL SUP NE/PL</t>
  </si>
  <si>
    <t>CUBIERTA IZQ NEGRO</t>
  </si>
  <si>
    <t>PUÑO DE GOMA IZQUIERDO</t>
  </si>
  <si>
    <t>GUIA TENSORA DE CADENA</t>
  </si>
  <si>
    <t>GUARDA DE GOMA RUEDA TRAS</t>
  </si>
  <si>
    <t>GUARDAPOLVO</t>
  </si>
  <si>
    <t>CARRERA DE COPA SUP E INF</t>
  </si>
  <si>
    <t>CUB. PIERNA DELANTERA DER GRIS</t>
  </si>
  <si>
    <t>CUBIERTA IZQ ROJO</t>
  </si>
  <si>
    <t>CUBIERTA DER ROJO</t>
  </si>
  <si>
    <t>TANQUE DE COMBUSTI/ROJO/.</t>
  </si>
  <si>
    <t>BOMBA DE FRENO DELANTERO</t>
  </si>
  <si>
    <t>CONJUNTO DE CALIPER</t>
  </si>
  <si>
    <t>MANGUERAS DE FRENO DELANTERO</t>
  </si>
  <si>
    <t>PARRILLA/ NEGRO</t>
  </si>
  <si>
    <t>CUBIERTA TRASERA IZQ AZUL</t>
  </si>
  <si>
    <t>RETROVISOR DERECHO/AZUL/.</t>
  </si>
  <si>
    <t>RETROVISOR IZQUIER/AZUL/.</t>
  </si>
  <si>
    <t>ASIENTO DOBLE/AZUL/.</t>
  </si>
  <si>
    <t>PALANCA IMPULSORA DE BALANCIN</t>
  </si>
  <si>
    <t>EJE DE LA RUEDA TRASERA</t>
  </si>
  <si>
    <t>RIN RUEDA DELANTERA (PLATEADO)</t>
  </si>
  <si>
    <t>ASIENTO DOBLE/GR/NE/.</t>
  </si>
  <si>
    <t>CUBIERTA TRASERA C/AZUL/.</t>
  </si>
  <si>
    <t>TOPE POSAPIE IZQUIERDA</t>
  </si>
  <si>
    <t>TOPE POSAPIE DERECHA</t>
  </si>
  <si>
    <t>CUBIERTAS IZQ GRIS</t>
  </si>
  <si>
    <t>PLACA CONECTORA AMORTIGUADOR</t>
  </si>
  <si>
    <t>BUJE GOMA, SOPORTE MOTOR TRAS.</t>
  </si>
  <si>
    <t>CONJUNTO DE FARO DELANTERO</t>
  </si>
  <si>
    <t>TAPABARRO DELANTERO</t>
  </si>
  <si>
    <t>CUBIERTA FRONTAL SUP AZUL</t>
  </si>
  <si>
    <t>PALANCA IZQUIERDA DE FRENO</t>
  </si>
  <si>
    <t>TAPETE DE GOMA POSAPIES</t>
  </si>
  <si>
    <t>CUBIERTA TRASERA DER PLATA</t>
  </si>
  <si>
    <t>BUZO IMPULSOR DE VALVULA</t>
  </si>
  <si>
    <t>TAPABARRO INTERNO DELANTERO</t>
  </si>
  <si>
    <t>TAPABARRO DEL. PIEZA TRASERA</t>
  </si>
  <si>
    <t>CUBIERTA DE NUMERO DE SERIE</t>
  </si>
  <si>
    <t>CUB. PIERNA DELANTERA DER ROJA</t>
  </si>
  <si>
    <t>CUB. PIERNA DELANTERA IZQ ROJA</t>
  </si>
  <si>
    <t>VISOR DE FARO/ROJO/.</t>
  </si>
  <si>
    <t>CRISTAL DEL FARO</t>
  </si>
  <si>
    <t>DIRECCIONAL DERECHA DELANTERA</t>
  </si>
  <si>
    <t>LLAVE DE BLOQUEO DE ASIENTO</t>
  </si>
  <si>
    <t>CERRADURA DEL ASIENTO</t>
  </si>
  <si>
    <t>AMORTIGUADOR TRASERO COMPLETO</t>
  </si>
  <si>
    <t>POSAPIES DE GOMA</t>
  </si>
  <si>
    <t>SUJETADOR BASE DE POSAPIES IZQ</t>
  </si>
  <si>
    <t>CUBIERTA DE PIERNA DER ROJO</t>
  </si>
  <si>
    <t>CUB. PIERNA DELANTERA IZQ GRIS</t>
  </si>
  <si>
    <t>LLANTA DEL / TRAS 3.50 -R10</t>
  </si>
  <si>
    <t>AMORTIGUADOR TRASERO CROMADO</t>
  </si>
  <si>
    <t>PLACA CONECTORA DE/NEGRO/.</t>
  </si>
  <si>
    <t>SEGURO DE VALVULA</t>
  </si>
  <si>
    <t>PANTALLA DE PARTICULAS FILTRO</t>
  </si>
  <si>
    <t>MICA REFLECTORA LATERAL</t>
  </si>
  <si>
    <t>MICA REFLECTORA TRASERA</t>
  </si>
  <si>
    <t>TAPABARRO INT TRASERA (LODERA)</t>
  </si>
  <si>
    <t>EJE GIRATORIO DE ARRANQUE DE P</t>
  </si>
  <si>
    <t>RODAJE BOLA RADIAL,6301</t>
  </si>
  <si>
    <t>CUBIERTA FRONTAL GUANTERA</t>
  </si>
  <si>
    <t>PLACA IZQUIERDA PORTA EQUIPAJE</t>
  </si>
  <si>
    <t>PLACA DERECHA PORTA EQUIPAJE</t>
  </si>
  <si>
    <t>PLACA CONECTORA DE CUB TRASERA</t>
  </si>
  <si>
    <t>CUBIERTA DERECHA PLATA</t>
  </si>
  <si>
    <t>CUBIERTA DE CABEZA DE CILINDRO</t>
  </si>
  <si>
    <t>COMPONENTE INTERNO DE EMBRAGUE</t>
  </si>
  <si>
    <t>INTERRUPTOR DE FRENO TRASERO</t>
  </si>
  <si>
    <t>PIN DE RUEDA TRASERA</t>
  </si>
  <si>
    <t>CABLE DE ESTRANGULADOR</t>
  </si>
  <si>
    <t>CUB TIMON DER/ROJO/.</t>
  </si>
  <si>
    <t>CUB TIMON IZQUI/ROJO/.</t>
  </si>
  <si>
    <t>TAPABARRO INTERNO TRASERO</t>
  </si>
  <si>
    <t>RESORTE DE FRICCION DEL ARRANQ</t>
  </si>
  <si>
    <t>CARCASA DEL FILTRO DE AIRE</t>
  </si>
  <si>
    <t>LLANTA DELANTERA 2.50/R17</t>
  </si>
  <si>
    <t>RAYO EXTERNO RUEDA TRAS</t>
  </si>
  <si>
    <t>TORNILLO BIRLO</t>
  </si>
  <si>
    <t>PIEZA DE AJUSTE DE CADENA</t>
  </si>
  <si>
    <t>BARRA DE POSAPIES</t>
  </si>
  <si>
    <t>RESORTE PARADOR LATERAL</t>
  </si>
  <si>
    <t>RESORTE PARADOR CENTRAL</t>
  </si>
  <si>
    <t>PALANCA DE FRENO DELANTERO</t>
  </si>
  <si>
    <t>SEGURO CIRCLIP</t>
  </si>
  <si>
    <t>RODAJE BOLA RADIAL,6302</t>
  </si>
  <si>
    <t>CONTRA PESO</t>
  </si>
  <si>
    <t>AMORTIGUADOR TRASERO AMARILLO</t>
  </si>
  <si>
    <t>MULTIPLE/PIPETA</t>
  </si>
  <si>
    <t>TAPON DE GASOLINA</t>
  </si>
  <si>
    <t>ENGRANAJE PRINCIPAL DE TERCERA</t>
  </si>
  <si>
    <t>CUB TIMON DER/GRIS/.</t>
  </si>
  <si>
    <t>CUB TIMON IZQUI/GRIS/.</t>
  </si>
  <si>
    <t>JUEGO DE MANGUERA DE FRENO DIABOLO</t>
  </si>
  <si>
    <t>JUEGO DE MANGUERA DE FRENO</t>
  </si>
  <si>
    <t>SISTEMA COMPLETO DE FRENO DELA</t>
  </si>
  <si>
    <t>TORNILLO GUIA 6M*32</t>
  </si>
  <si>
    <t>TORNILLO GUIA 6M*60</t>
  </si>
  <si>
    <t>CABLE DE FRENO TRASERO</t>
  </si>
  <si>
    <t>HORQUILLA DELANTERA</t>
  </si>
  <si>
    <t>CUBIERTA DER NEGRO</t>
  </si>
  <si>
    <t>CUBIERTA TRASERA C/ROJO/.</t>
  </si>
  <si>
    <t>CONJUNTO DE FARO TRASERO</t>
  </si>
  <si>
    <t>CONJUNTO DE ENGRANE PRIMARIO D</t>
  </si>
  <si>
    <t>EJE SECUNDARIO DE TRANSMISION(</t>
  </si>
  <si>
    <t>EMPAQUETADURA CAJA TRANSMISION</t>
  </si>
  <si>
    <t>CUBIERTA DE BATERIA</t>
  </si>
  <si>
    <t>EMPAQUETADURA CUB IZQ CARTER</t>
  </si>
  <si>
    <t>CUBIERTA IZQUIERDA DE CARTER</t>
  </si>
  <si>
    <t>MEDIDOR DE VELOCIMETRO</t>
  </si>
  <si>
    <t>CONJUNTO DE CABEZA DE CILINDRO</t>
  </si>
  <si>
    <t>RAYO EXTERNO RUEDA DEL</t>
  </si>
  <si>
    <t>DISCO DE TRACCION</t>
  </si>
  <si>
    <t>GUARDA CADENA SUPERIOR</t>
  </si>
  <si>
    <t>CONJUNTO CAJA DE TRANSMISION</t>
  </si>
  <si>
    <t>RODAJE BOLA RADIAL,6004</t>
  </si>
  <si>
    <t>RODAJE BOLA RADIAL,6002</t>
  </si>
  <si>
    <t>EJE DE ENGRANAJE DE TRACCION</t>
  </si>
  <si>
    <t>RETEN DE ACEITE 20*32*6</t>
  </si>
  <si>
    <t>RODAJE BOLA RADIAL,6202</t>
  </si>
  <si>
    <t>RODAJE BOLA RADIAL,6203</t>
  </si>
  <si>
    <t>RODAJE BOLA RADIAL,6204</t>
  </si>
  <si>
    <t>RIN TRASERO/NEGRO/.</t>
  </si>
  <si>
    <t>PLACA PROTECTORA DE MOTOR</t>
  </si>
  <si>
    <t>EMPAQUETADURA CUB DER CARTER</t>
  </si>
  <si>
    <t>CUBIERTA IZQ DE HORQUILLA</t>
  </si>
  <si>
    <t>CUBIERTA DER DE HORQUILLA</t>
  </si>
  <si>
    <t>CUBIERTA TRASERA DER AMARILLO</t>
  </si>
  <si>
    <t>BASE DE VELOCIMETRO</t>
  </si>
  <si>
    <t>CUBIERTA DECORATIV/PLATA/.</t>
  </si>
  <si>
    <t>EMPAQUETADURA CENTRAL CARTER</t>
  </si>
  <si>
    <t>CUBIERTA DEL CUERPO IZQUIERDA</t>
  </si>
  <si>
    <t>CUBIERTA DE COLA PLATA</t>
  </si>
  <si>
    <t>PLATAFORMA POSAPIES</t>
  </si>
  <si>
    <t>RETEN DE ACEITE 19.8*30*5</t>
  </si>
  <si>
    <t>RETEN DE ACEITE 27*42*7</t>
  </si>
  <si>
    <t>REDUCCION DE MARCHA (54/13D)</t>
  </si>
  <si>
    <t>ENGRANE EMBRAGUE DE ARRANQUE</t>
  </si>
  <si>
    <t>BOMBA DE ACEITE</t>
  </si>
  <si>
    <t>CUBIERTA FRONTAL SUP GRIS</t>
  </si>
  <si>
    <t>CUBIERTA IZQ DE CARTER  TRAS</t>
  </si>
  <si>
    <t>CUBIERTA DEL CUERP/ROJO/.</t>
  </si>
  <si>
    <t>GUIA DE CADENA</t>
  </si>
  <si>
    <t>CERRADURA DE ASIENTO</t>
  </si>
  <si>
    <t>GANCHO PARA CASCO</t>
  </si>
  <si>
    <t>CUBIERTA DE CAJUELA (NEGRO)</t>
  </si>
  <si>
    <t>TAPA DE GUANTERA</t>
  </si>
  <si>
    <t>SOSTENEDOR DE TREN DE VALVULAS</t>
  </si>
  <si>
    <t>CONJUNTO FILTRO DE AIRE</t>
  </si>
  <si>
    <t>TORNILLO DE AJUSTE DE VALVULAS</t>
  </si>
  <si>
    <t>RESORTE DE ARRANQUE DE PATADA</t>
  </si>
  <si>
    <t>PLATO EXTERNO EMBRAGUE DE ARRA</t>
  </si>
  <si>
    <t>CUBIERTA DEL VENTILADOR DE ENF</t>
  </si>
  <si>
    <t>BANDA DE EMBRAGUE</t>
  </si>
  <si>
    <t>CABLE DE ASIENTO</t>
  </si>
  <si>
    <t>CUBIERTA DE PIERNA DER GRIS</t>
  </si>
  <si>
    <t>CUBIERTA DE PIERNA IZQ GRIS</t>
  </si>
  <si>
    <t>ARO RUEDA DELANTERA PLATA</t>
  </si>
  <si>
    <t>AMORTIGUADOR DELANTERO IZQ</t>
  </si>
  <si>
    <t>AMORTIGUADOR DELANTERO DER</t>
  </si>
  <si>
    <t>ARO RUEDA TRASERA/ROJO/ALUMI</t>
  </si>
  <si>
    <t>CUBIERTA FRONTAL SUP ROJO</t>
  </si>
  <si>
    <t>CUBIERTA FRONTAL INF AMARILLA</t>
  </si>
  <si>
    <t>CUBIERTA MANDO FRONTAL NARA</t>
  </si>
  <si>
    <t>CUBIERTA LATERAL IZQ ROJA</t>
  </si>
  <si>
    <t>CUBIERTA LATERAL DERECHA ROJA</t>
  </si>
  <si>
    <t>ENGRANAJE PRINCIPAL DE SEGUNDA</t>
  </si>
  <si>
    <t>ENGRANAJE PRINCIPAL DE CUARTA</t>
  </si>
  <si>
    <t>ENGRANAJE PRINCIPAL DE QUINTA</t>
  </si>
  <si>
    <t>ENGRANAJE SECUNDARIO DE TRANSM</t>
  </si>
  <si>
    <t>ENGRANAJE SECUNDARIO DE SEGUND</t>
  </si>
  <si>
    <t>ENGRANAJE SECUNDARIO DE CUARTA</t>
  </si>
  <si>
    <t>ENGRANAJE SECUNDARIO DE QUINTA</t>
  </si>
  <si>
    <t>RODAJE RADIAL BOLA,6006</t>
  </si>
  <si>
    <t>RODAJE RADIAL BOLA,6204</t>
  </si>
  <si>
    <t>CUBIERTA FRONTAL INF NARANJA</t>
  </si>
  <si>
    <t>ASIENTO CONFORT AMARILLO</t>
  </si>
  <si>
    <t>AMORTIGUADOR DELANTERO</t>
  </si>
  <si>
    <t>COMPONENTE INTERNO TAPABARRO</t>
  </si>
  <si>
    <t>PROTECTOR DE CORRIENTE</t>
  </si>
  <si>
    <t>CUBIERTA MANDO FRONTAL AMAR</t>
  </si>
  <si>
    <t>CUBIERTA FRONT SUP AMARILLA</t>
  </si>
  <si>
    <t>CUBIERTA FRONT SUP NARANJA</t>
  </si>
  <si>
    <t>CUBIERTA IZQUIERDA NARANJA</t>
  </si>
  <si>
    <t>CUBIERTA DERECHA NARANJA</t>
  </si>
  <si>
    <t>CUBIERTA DER SUP AMARILLA</t>
  </si>
  <si>
    <t>CUBIERTA TRASERA IZQ NEGRO</t>
  </si>
  <si>
    <t>CUBIERTA TRASERA DER AZUL</t>
  </si>
  <si>
    <t>CUBIERTA TRASERA DER NEGRO</t>
  </si>
  <si>
    <t>CUBIERTA IZQUIERDA AMARILLA</t>
  </si>
  <si>
    <t>ENGRANE DE TRANSMISION DE FUER</t>
  </si>
  <si>
    <t>JUEGO DE RODAJES DE TELESCOPIO</t>
  </si>
  <si>
    <t>CUBIERTA DERECHA AMARILLA</t>
  </si>
  <si>
    <t>IMPULSOR ARRANQUE DE EMBRAGUE</t>
  </si>
  <si>
    <t>ESCAPE ROJO</t>
  </si>
  <si>
    <t>CUBIERTA DER AMARILLO</t>
  </si>
  <si>
    <t>SISTEMA COMPLETO DE GENERADOR</t>
  </si>
  <si>
    <t>BUJE DE EJE GIRATORIO 14*18*16</t>
  </si>
  <si>
    <t>PIN DE ADMISION DE CAMBIO DE A</t>
  </si>
  <si>
    <t>PESO DE TIMON</t>
  </si>
  <si>
    <t>ESCAPE AMARILLO</t>
  </si>
  <si>
    <t>BASE DE FARO DERECHO</t>
  </si>
  <si>
    <t>BASE DE FARO IZQUIERDO</t>
  </si>
  <si>
    <t>BOBINA DE ENCENDIDO</t>
  </si>
  <si>
    <t>CUBIERTA DE COLA IZQ AZUL</t>
  </si>
  <si>
    <t>CUBIERTA DE COLA DER AZUL</t>
  </si>
  <si>
    <t>TANQUE DE COMBUSTIBLE</t>
  </si>
  <si>
    <t>ABRAZADERA MANGUERA DE RESPIRA</t>
  </si>
  <si>
    <t>CUBIERTA PROTECTORA INFERIOR</t>
  </si>
  <si>
    <t>CUBIERTA PROTECTORA SUPERIOR</t>
  </si>
  <si>
    <t>PARRILLA/PLATA/.</t>
  </si>
  <si>
    <t>EJE PRIMARIO DE TRANSMISION (1</t>
  </si>
  <si>
    <t>CUBIERTA MEDIA/GRIS/.</t>
  </si>
  <si>
    <t>RETEN DE RESORTE DE VAL SUP</t>
  </si>
  <si>
    <t>RESORTE DE EMBRAGUE</t>
  </si>
  <si>
    <t>COMPONENTE DE CARTER DERECHO</t>
  </si>
  <si>
    <t>BUJE MANZANA DEL RIN DELANTERO</t>
  </si>
  <si>
    <t>KIT DE CERRADURAS</t>
  </si>
  <si>
    <t>EMPAQUETADURA DE MULTIPLE</t>
  </si>
  <si>
    <t>PIN DE MARTILLO DE ESCAPE</t>
  </si>
  <si>
    <t>O-RING,27*2.0</t>
  </si>
  <si>
    <t>PIN DE MARTILLO DE ADMISION</t>
  </si>
  <si>
    <t>RESORTE EXTERNO DE VALVULA</t>
  </si>
  <si>
    <t>RESORTE INTERNO DE VALVULA</t>
  </si>
  <si>
    <t>EMPAQUETADURA TENSOR DE CADENA</t>
  </si>
  <si>
    <t>ENGRANAJE IMPULSOR BOMBA DE AC</t>
  </si>
  <si>
    <t>TAPABARRO DEL ROJA</t>
  </si>
  <si>
    <t>CUBIERTA FRONTAL INFERIOR ROJO</t>
  </si>
  <si>
    <t>PLACA DE VENTILACION IZQUIERDA</t>
  </si>
  <si>
    <t>PLACA DE VENTILACION DERECHA</t>
  </si>
  <si>
    <t>CUBIERTA TRASERA NARANJA</t>
  </si>
  <si>
    <t>AJUSTADOR DE CADENA</t>
  </si>
  <si>
    <t>PANEL DE FRENO TRASERO GRIS</t>
  </si>
  <si>
    <t>KIT DE CERRADURA</t>
  </si>
  <si>
    <t>CUB. DECORATIVA DER DE CARTER</t>
  </si>
  <si>
    <t>EMPAQUETADUR PROTECTOR CUB INF</t>
  </si>
  <si>
    <t>RAYO INTERNO RUEDA DEL</t>
  </si>
  <si>
    <t>CUBIERTA LATERAL IZQ AZUL</t>
  </si>
  <si>
    <t>CUBIERTA LATERAL DERECHA AZUL</t>
  </si>
  <si>
    <t>CUBIERTA TRASERA AZUL</t>
  </si>
  <si>
    <t>IMPULSOR LEVANTADOR DE EMBRAG</t>
  </si>
  <si>
    <t>BASE DE POSAPIES IZQUIERDO</t>
  </si>
  <si>
    <t>BASE DE POSAPIES DERECHO</t>
  </si>
  <si>
    <t>COMPONENTE IZQUIERDO DE CARTER</t>
  </si>
  <si>
    <t>BASE INF MANUBRIO Y DIRECCION</t>
  </si>
  <si>
    <t>IMPULSOR DE BALANCIN</t>
  </si>
  <si>
    <t>RODAMIENTO DEL TENSIONADOR DE</t>
  </si>
  <si>
    <t>RESORTE TENSIONADOR DE CADENA</t>
  </si>
  <si>
    <t>VARILLA IMPULSORA DE BALANCIN</t>
  </si>
  <si>
    <t>RODAMIENTO GUIA DE CADENA</t>
  </si>
  <si>
    <t>ENGRANAJE GUIA DE CADENA</t>
  </si>
  <si>
    <t>CUBIERTA DE COLA IZQ ROJA</t>
  </si>
  <si>
    <t>RESORTE DE ACCIONADOR DE EMBRA</t>
  </si>
  <si>
    <t>CAMARA SEPARADORA DE EMBRAGUE</t>
  </si>
  <si>
    <t>CUBIERTA IZQ SUP AMARILLA</t>
  </si>
  <si>
    <t>CUBIERTA DECORATIVA DELANTERA</t>
  </si>
  <si>
    <t>CUBIERTA MEDIA/ROJO/.</t>
  </si>
  <si>
    <t>ESCAPE AZUL</t>
  </si>
  <si>
    <t>CUBIERTA DER SUP NARANJA</t>
  </si>
  <si>
    <t>CUBIERTA IZQ SUP NARANJA</t>
  </si>
  <si>
    <t>ASIENTO CONFORT NARANJA</t>
  </si>
  <si>
    <t>AMORTIGUADOR TRASERO</t>
  </si>
  <si>
    <t>AMORTIGUADOR TRASERO ROJO</t>
  </si>
  <si>
    <t>AMORTIGUADOR TRASERO AZUL</t>
  </si>
  <si>
    <t>TAPA TANQUE DE GASOLINA</t>
  </si>
  <si>
    <t>FILTRO DE ACEITE</t>
  </si>
  <si>
    <t>CUBIERTA TRASERA IZQUIERDA DE</t>
  </si>
  <si>
    <t>PARRILLA</t>
  </si>
  <si>
    <t>CUBIERTA FRONTAL INFERIOR AZUL</t>
  </si>
  <si>
    <t>JUEGO DE ABRAZADERAS</t>
  </si>
  <si>
    <t>TIRA DE GOMA DE MOFLE</t>
  </si>
  <si>
    <t>PARILLA DE CARGA COMBINADA</t>
  </si>
  <si>
    <t>CUBIERTA MANDO FRONTAL ROJA</t>
  </si>
  <si>
    <t>PARABRISAS</t>
  </si>
  <si>
    <t>PLACA DECORATIVA</t>
  </si>
  <si>
    <t>EJE DEL PARADOR CENTRAL</t>
  </si>
  <si>
    <t>POTENCIADOR FINAL</t>
  </si>
  <si>
    <t>TAPON DE INSPECCION</t>
  </si>
  <si>
    <t>RIN DELANTERO</t>
  </si>
  <si>
    <t>RETEN DE RESORTE EXTERNO DE VA</t>
  </si>
  <si>
    <t>RETEN DE RESORTE INTERNO DE VA</t>
  </si>
  <si>
    <t>VOLANTE</t>
  </si>
  <si>
    <t>TORNILLO DE DRENADO</t>
  </si>
  <si>
    <t>CAMARA DE AIRE RUEDA DEL R17</t>
  </si>
  <si>
    <t>O-RING,30.8*3</t>
  </si>
  <si>
    <t>RESORTE DE PANTALLA DEL FILTRO</t>
  </si>
  <si>
    <t>PORTA OBJETOS</t>
  </si>
  <si>
    <t>ACTUADOR DE FRENO TRASERO</t>
  </si>
  <si>
    <t>RESORTE DE PEDAL DE FRENO</t>
  </si>
  <si>
    <t>BLOQUEADOR DE TELESCOPIO</t>
  </si>
  <si>
    <t>VARILLA DE FRENO TRASERO</t>
  </si>
  <si>
    <t>ACCIONADOR DE FRENO</t>
  </si>
  <si>
    <t>CARRERA DE COPA SUPERIOR</t>
  </si>
  <si>
    <t>CARRERA DE COPA INFERIOR</t>
  </si>
  <si>
    <t>ASIENTO ROJO Y PLATA</t>
  </si>
  <si>
    <t>CUBIERTA CILINDRO ROJO</t>
  </si>
  <si>
    <t>CUBIERTA DE COLA DER ROJA</t>
  </si>
  <si>
    <t>CUBIERTA TRASERA ROJO</t>
  </si>
  <si>
    <t>PLACA CONECTORA TRASERA ROJA</t>
  </si>
  <si>
    <t>TAPABARRO INTERNO DEL ROJO</t>
  </si>
  <si>
    <t>TAMBOR DE CAJA DE CAMBIOS</t>
  </si>
  <si>
    <t>BRAZO HORQUILLA DERECHA</t>
  </si>
  <si>
    <t>BRAZO HORQUILLA IZQUIERDA</t>
  </si>
  <si>
    <t>INDICADOR DE CAMBIOS</t>
  </si>
  <si>
    <t>FOCO DE LUZ FARO 12V/18W/18W</t>
  </si>
  <si>
    <t>CUBIERTA DE MASTER AZUL</t>
  </si>
  <si>
    <t>TAPABARRO INTERNO DEL AZUL</t>
  </si>
  <si>
    <t>EJE RUEDA DELANTERA 12M*245</t>
  </si>
  <si>
    <t>FOCO INDICADOR DE GIRO 12V/1.7</t>
  </si>
  <si>
    <t>PLACA CONECTORA TRASERA AZUL</t>
  </si>
  <si>
    <t>EJE GIRATORIO DE ARRANQUE</t>
  </si>
  <si>
    <t>PLACA CONECTORA DE/AZUL/.</t>
  </si>
  <si>
    <t>MANGUERA DE COMBUSTIBLE</t>
  </si>
  <si>
    <t>AJUSTADOR DE CADENA DERECHO</t>
  </si>
  <si>
    <t>AJUSTADOR DE CADENA IZQUIERDO</t>
  </si>
  <si>
    <t>EJE PRIMARIO DE TRANSMISION</t>
  </si>
  <si>
    <t>EJE SECUNDARIO DE TRANSMISION</t>
  </si>
  <si>
    <t>RODAJE RADIAL BOLA,NK152312</t>
  </si>
  <si>
    <t>ASIENTO DOBLE AMARILLO NEGRO</t>
  </si>
  <si>
    <t>CONJUNTO DE DISCOS DE CLUTCH</t>
  </si>
  <si>
    <t>PLACA CONECTORA DE AMORTIGUADO</t>
  </si>
  <si>
    <t>TAPON DE INSPECCION CADENA</t>
  </si>
  <si>
    <t>RIN ALUMINIO DEL</t>
  </si>
  <si>
    <t>CUBIERTA DEL CUERP/GRIS/.</t>
  </si>
  <si>
    <t>CUBIERTA LATERAL DER GRIS</t>
  </si>
  <si>
    <t>ENGRANE DE TRACCION</t>
  </si>
  <si>
    <t>PARADOR</t>
  </si>
  <si>
    <t>PLACA SUJETADORA DE ENGRANE DE</t>
  </si>
  <si>
    <t>TORNILLO EJE DE MANIJAS</t>
  </si>
  <si>
    <t>O-RING 3*33.5</t>
  </si>
  <si>
    <t>SUJETADOR DE ASIENTO</t>
  </si>
  <si>
    <t>EMPAQUETADURA CUERPO BOMBA AC</t>
  </si>
  <si>
    <t>GANCHO RESORTE DEL PARADOR</t>
  </si>
  <si>
    <t>GUIA DE CADENA DE ARRANQUE</t>
  </si>
  <si>
    <t>PROTECTOR DE CADENA DE ARRANQU</t>
  </si>
  <si>
    <t>SET DE BALEROS</t>
  </si>
  <si>
    <t>O-RING,13.8*2.5</t>
  </si>
  <si>
    <t>RETEN DE ACEITE 17*29*5</t>
  </si>
  <si>
    <t>RESORTE DEL INTERRUPTOR DE FRE</t>
  </si>
  <si>
    <t>BLOQUE REDUCTOR DE VIBRACION A</t>
  </si>
  <si>
    <t>BLOQUE REDUCTOR DE VIBRACION B</t>
  </si>
  <si>
    <t>EMPAQUETADU CUB LAT CABEZA DER</t>
  </si>
  <si>
    <t>EMPAQUETADURA CUB LAT CABEZA</t>
  </si>
  <si>
    <t>TAPON A</t>
  </si>
  <si>
    <t>RESORTE DEL PIN DE ADMISION DE</t>
  </si>
  <si>
    <t>PLACA SUJETADORA DE ENGRANE</t>
  </si>
  <si>
    <t>CADENA DE ARRANQUE</t>
  </si>
  <si>
    <t>RETEN DE ACEITE 30*42*4.5</t>
  </si>
  <si>
    <t>ROTOR (VOLANTE)</t>
  </si>
  <si>
    <t>CUBIERTA LATERAL DER ROJO</t>
  </si>
  <si>
    <t>EMPAQUETADURA DEL MULTIPLE</t>
  </si>
  <si>
    <t>O-RING,107*2</t>
  </si>
  <si>
    <t>RESORTE DE RETORNO DE ARRANQUE</t>
  </si>
  <si>
    <t>BUJE DEL EJE TRASERO</t>
  </si>
  <si>
    <t>CRISTAL DE FARO</t>
  </si>
  <si>
    <t>LENTE DE VELOCIMETRO</t>
  </si>
  <si>
    <t>VISOR DE FARO</t>
  </si>
  <si>
    <t>CHICOTE DE TACOMETRO</t>
  </si>
  <si>
    <t>DIRECCIONAL TRAS IZQ</t>
  </si>
  <si>
    <t>TORNILLO "A" CILINDRO (BIRLO)</t>
  </si>
  <si>
    <t>TORNILLO "B" CILINDRO (BIRLO)</t>
  </si>
  <si>
    <t>CONJ POSAPIES FT 08</t>
  </si>
  <si>
    <t>MICA DIRECCIONAL DERECHA</t>
  </si>
  <si>
    <t>MICA DIRECCIONAL IZQUIERDA</t>
  </si>
  <si>
    <t>O-RING,18*3.5</t>
  </si>
  <si>
    <t>PANTALLA PARTICULAS FILTRO AC</t>
  </si>
  <si>
    <t>TAPON DEL AJUSTE DE ELEVADORES</t>
  </si>
  <si>
    <t>DIRECC. DEL. IZQ. MOD.ANTERIOR</t>
  </si>
  <si>
    <t>TUERCA HEXAGONAL</t>
  </si>
  <si>
    <t>RETEN DE ACEITE</t>
  </si>
  <si>
    <t>O-RING 18*3*3.5</t>
  </si>
  <si>
    <t>CRISTAL DIRECCIONAL</t>
  </si>
  <si>
    <t>DISCO DE FRENO ABS</t>
  </si>
  <si>
    <t>BUJE DE HORQUILLA TRASERA</t>
  </si>
  <si>
    <t>EJE DE LA RUEDA DELANTERA</t>
  </si>
  <si>
    <t>PIN DE MARTILLO</t>
  </si>
  <si>
    <t>PIÑON DE ARRANQUE DE PATADA</t>
  </si>
  <si>
    <t>INTERRUPTOR DE FRENO DERECHO</t>
  </si>
  <si>
    <t>TORNILLO PLANO 6M * 16</t>
  </si>
  <si>
    <t>O-RING,18*3.55</t>
  </si>
  <si>
    <t>GUARDA CADENA</t>
  </si>
  <si>
    <t>RETROVISOR IZQUIERDO VINO</t>
  </si>
  <si>
    <t>DIRECCIONAL DEL DER</t>
  </si>
  <si>
    <t>DIRECCIONAL TRAS DER</t>
  </si>
  <si>
    <t>ARO DE ALUMINIO TRASERO</t>
  </si>
  <si>
    <t>TUERCA DE DISCO</t>
  </si>
  <si>
    <t>CONJUNTO DE BOMBA DE ACEITE</t>
  </si>
  <si>
    <t>RECTIFICADOR CONJUNTO</t>
  </si>
  <si>
    <t>CUBIERTA DEL DER ROJO Y NEGRO</t>
  </si>
  <si>
    <t>CARBURADOR</t>
  </si>
  <si>
    <t>GOMA POSAPIES</t>
  </si>
  <si>
    <t>ARO DEL RIN RUEDA TRASERA</t>
  </si>
  <si>
    <t>BASE DE BATERIA</t>
  </si>
  <si>
    <t>EMPAQUE DE CENTRAL DE CARTER</t>
  </si>
  <si>
    <t>GUARDA CADENA INFERIOR</t>
  </si>
  <si>
    <t>VENTILADOR</t>
  </si>
  <si>
    <t>ESPACIADOR INTERNO EJE TRASERO</t>
  </si>
  <si>
    <t>RIN RUEDA TRASERA/ROJO/ALUMI</t>
  </si>
  <si>
    <t>BASE POSAPIES DERECHO</t>
  </si>
  <si>
    <t>BASE POSAPIES IZQUIERDO</t>
  </si>
  <si>
    <t>CUBIERTAS DE TANQUE IZQU AMAR</t>
  </si>
  <si>
    <t>CALAVERA</t>
  </si>
  <si>
    <t>EJE DE REDUCCION DE MARCHA</t>
  </si>
  <si>
    <t>ENGRANAJE CADENA CAMARA</t>
  </si>
  <si>
    <t>RUTEADOR DE CABLE</t>
  </si>
  <si>
    <t>DEFENSA TACONERA</t>
  </si>
  <si>
    <t>AGARRADERA COPILOTO</t>
  </si>
  <si>
    <t>ENGRANAJE DE TRANSMISION BAJA</t>
  </si>
  <si>
    <t>HORQUILLA DE CAMBIOS</t>
  </si>
  <si>
    <t>RETEN DEL TAMBOR DE CAMBIOS</t>
  </si>
  <si>
    <t>SUJETADOR DE PUÑO ACELERADOR</t>
  </si>
  <si>
    <t>DIRECCIONAL IZQ DELANTERA</t>
  </si>
  <si>
    <t>PLACA CONECTORA DE MOTOR</t>
  </si>
  <si>
    <t>BATERIA</t>
  </si>
  <si>
    <t>FOCO VELOCIMETRO 12V 3W</t>
  </si>
  <si>
    <t>PALANCA DE ESTRANGULADOR</t>
  </si>
  <si>
    <t>EMPAQUETADURA PROTECT CUB SUP</t>
  </si>
  <si>
    <t>TAPON PLASTICO</t>
  </si>
  <si>
    <t>CALCOMANIA LATERAL</t>
  </si>
  <si>
    <t>SEGURO CIRCLIP EXTERNO 17M</t>
  </si>
  <si>
    <t>TORNILLO FIJACION PARADOR LATE</t>
  </si>
  <si>
    <t>BASE/TOPE PARADOR PRINCIPAL</t>
  </si>
  <si>
    <t>CARCASA DE FARO</t>
  </si>
  <si>
    <t>ASIENTO AZUL Y PLATA</t>
  </si>
  <si>
    <t>ARO DEL RIN RUEDA DELANTERA</t>
  </si>
  <si>
    <t>TANQUE COMBUSTIBLE GRIS</t>
  </si>
  <si>
    <t>CONJUNTO DE FARO.</t>
  </si>
  <si>
    <t>ASIENTO NEGRO CON LOGO AZUL</t>
  </si>
  <si>
    <t>RETROVISOR IZQUIERDO ROJO</t>
  </si>
  <si>
    <t>CUBIERTA DELANTERA DERECHA VERDE Y NEGRO</t>
  </si>
  <si>
    <t>RETROVISOR IZQUIERDO VERDE</t>
  </si>
  <si>
    <t>SEGURO DE PASADOR DE PISTON</t>
  </si>
  <si>
    <t>CUBIERTAS DE TANQUE DER AZUL</t>
  </si>
  <si>
    <t>CUBIERTAS DE TANQUE IZQU AZUL</t>
  </si>
  <si>
    <t>EJE GIRATORIO-ARRANQUE PATADA</t>
  </si>
  <si>
    <t>CUBIERTA FILTRO DE AIRE</t>
  </si>
  <si>
    <t>CONJUNTO POTENCIADOR FINAL</t>
  </si>
  <si>
    <t>PIN DE BIELA EN CIGÜEÑAL</t>
  </si>
  <si>
    <t>RAYO EXTERNO RUEDA</t>
  </si>
  <si>
    <t>RAYO INTERNO RUEDA</t>
  </si>
  <si>
    <t>RIN RUEDA TRASERA/PLATA/RAYO</t>
  </si>
  <si>
    <t>RODAJE RADIAL BOLA,6201</t>
  </si>
  <si>
    <t>RODAJE RADIAL DE BOLA,6203</t>
  </si>
  <si>
    <t>BOTA INFERIOR DERECHA</t>
  </si>
  <si>
    <t>BOTA INFERIOR IZQUIERDA</t>
  </si>
  <si>
    <t>FOCO VELOCIMETRO 12V/1.7W</t>
  </si>
  <si>
    <t>PANEL DE FRENO TRASERO</t>
  </si>
  <si>
    <t>TUBO DE AMORTIGUADOR DELANTERO</t>
  </si>
  <si>
    <t>MANGUERA DE FRENO TRASERO</t>
  </si>
  <si>
    <t>EJE RUEDA DELANTERA 12M*242</t>
  </si>
  <si>
    <t>SUJETADOR DE TIMON</t>
  </si>
  <si>
    <t>EMPAQUE CABEZA DE CILINDRO</t>
  </si>
  <si>
    <t>JUEGO DE ANILLOS</t>
  </si>
  <si>
    <t>RETROVISOR DERECHO AMARILLO</t>
  </si>
  <si>
    <t>RETROVISOR IZQUIERDO AMARILLO</t>
  </si>
  <si>
    <t>EJE FIJADOR DE TENSOR</t>
  </si>
  <si>
    <t>SUJETADOR</t>
  </si>
  <si>
    <t>CARCASA DE BATERIA</t>
  </si>
  <si>
    <t>RESORTE DEL ACCIONADOR DE CAMB</t>
  </si>
  <si>
    <t>ENGRANE IMPULSOR DE ARRANQUE</t>
  </si>
  <si>
    <t>MANGUERA CONEXON DEL FILTRO</t>
  </si>
  <si>
    <t>RETEN DE HORQUILLA</t>
  </si>
  <si>
    <t>RESTRICCION DE MOVIMIENTO DE H</t>
  </si>
  <si>
    <t>MOTOR DE ARRANQUE</t>
  </si>
  <si>
    <t>BRAZO TENSOR DE CADENA</t>
  </si>
  <si>
    <t>PLACA DE COLOCACION DE ESCAPES</t>
  </si>
  <si>
    <t>CUBIERTA DE CAJUELA</t>
  </si>
  <si>
    <t>GENERADOR</t>
  </si>
  <si>
    <t>ACTUADOR DE FRENO</t>
  </si>
  <si>
    <t>CALAVERA TRASERA</t>
  </si>
  <si>
    <t>BASE DEFENSA HORQUILLA DEL</t>
  </si>
  <si>
    <t>CONJUNTO PEDALES Y POSPIE IZQ</t>
  </si>
  <si>
    <t>UNIDAD MEDIDORA DE TACOMETRO</t>
  </si>
  <si>
    <t>COMPONENTE DE CARTER IZQUIERDO</t>
  </si>
  <si>
    <t>EMPAQUETADURA FILTRO DE ACEITE</t>
  </si>
  <si>
    <t>JUEGO DE CERRADURA</t>
  </si>
  <si>
    <t>CUBIERTA IZQ DE CABEZA CILINDR</t>
  </si>
  <si>
    <t>PLACA DER FIJACION TAPABARRO</t>
  </si>
  <si>
    <t>PLACA IZQ FIJACION TAPABARRO</t>
  </si>
  <si>
    <t>RETROVISOR DERECHO ROJO</t>
  </si>
  <si>
    <t>PLACA SUJETADORA DE TAMBOR DE</t>
  </si>
  <si>
    <t>BASE CUBIERTA DELANTERA</t>
  </si>
  <si>
    <t>PASADOR GUIA 10*20</t>
  </si>
  <si>
    <t>TANQUE DE COMBUSTIBLE  ROJO</t>
  </si>
  <si>
    <t>COMPONENTE MOBIL DEL DISCO DE</t>
  </si>
  <si>
    <t>ASIENTO</t>
  </si>
  <si>
    <t>PLACA DE RETORNO DE ARRANQUE</t>
  </si>
  <si>
    <t>ASIENTO DE RESORTE EXTERNO DE</t>
  </si>
  <si>
    <t>RETROVISOR DERECHO VERDE</t>
  </si>
  <si>
    <t>BASE CALABERA TRASERA</t>
  </si>
  <si>
    <t>O-RING 9*1.6</t>
  </si>
  <si>
    <t>CUBIERTA CALAVERA</t>
  </si>
  <si>
    <t>PANTALLA DIFUSORA DE LUZ</t>
  </si>
  <si>
    <t>ABRAZADERA MULTIPLE</t>
  </si>
  <si>
    <t>PLACA CON NOMBRE EN CUADRO</t>
  </si>
  <si>
    <t>RESORTE DE CHICOTE DE FRENO</t>
  </si>
  <si>
    <t>FOCO FARO</t>
  </si>
  <si>
    <t>PIEZAS INCRUSTABLES</t>
  </si>
  <si>
    <t>BUJE DEL EJE DEL DISCO DE TRAC</t>
  </si>
  <si>
    <t>ELEVADOR DE PLACA</t>
  </si>
  <si>
    <t>CAJA DE VELOCIMETRO GRIS</t>
  </si>
  <si>
    <t>AMORTIGUADOR DELANTERO IZQUIERDO</t>
  </si>
  <si>
    <t>CONJUNTO PEDALES Y POSPIE DER</t>
  </si>
  <si>
    <t>CUBIERTA CABEZA DE CILINDRO</t>
  </si>
  <si>
    <t>CUBIERTA IZQUIERDA ROJA</t>
  </si>
  <si>
    <t>CUBIERTA DERECHA</t>
  </si>
  <si>
    <t>CUBIERTA DER ROJA</t>
  </si>
  <si>
    <t>CUBIERTA IZQ</t>
  </si>
  <si>
    <t>MANUBRIO CROMADO</t>
  </si>
  <si>
    <t>PEDAL DE ARRANQUE</t>
  </si>
  <si>
    <t>HUESO DE CADENA</t>
  </si>
  <si>
    <t>RESORTE INTERRUPTOR DE FRENO</t>
  </si>
  <si>
    <t>RETROVISOR DERECHO AZUL</t>
  </si>
  <si>
    <t>RETROVISOR DERECHO VINO</t>
  </si>
  <si>
    <t>RETROVISOR IZQUIERDO AZUL</t>
  </si>
  <si>
    <t>POSICIONADOR FIJADOR DE TREN D</t>
  </si>
  <si>
    <t>CADENA 428H-150L</t>
  </si>
  <si>
    <t>RODAJE 6302ZZE</t>
  </si>
  <si>
    <t>CUBIERTA DE CALAVER NEGRO</t>
  </si>
  <si>
    <t>CARTER IZQUIERDO NEGRO</t>
  </si>
  <si>
    <t>TAPON DE INSPECCION NEGRO</t>
  </si>
  <si>
    <t>SOPORTE DE MOTOR</t>
  </si>
  <si>
    <t>BARRA POSAPIES FT 08</t>
  </si>
  <si>
    <t>TORNILLO TAPON DE DRENADO</t>
  </si>
  <si>
    <t>SET ANILLOS</t>
  </si>
  <si>
    <t>CUBIERTA DER</t>
  </si>
  <si>
    <t>CUBIERTA DERECHA ROJA</t>
  </si>
  <si>
    <t>LAPABARRO DEL. PIEZA TRASERA</t>
  </si>
  <si>
    <t>COVERTOR LATERAL IZQ/DER ROJO</t>
  </si>
  <si>
    <t>BASE DE MANUBRIO/HORQUILLA</t>
  </si>
  <si>
    <t>CUBIERTA DEL DER VERDE Y NEGRO</t>
  </si>
  <si>
    <t>CONJUNTO DE FARO FT 08</t>
  </si>
  <si>
    <t>CUBIERTA DE COLA/ROJO/.</t>
  </si>
  <si>
    <t>LAPABARRO INT TRASERA (LODERA)</t>
  </si>
  <si>
    <t>PUÑO DE GOMA DERCHO</t>
  </si>
  <si>
    <t>BUJE 12*16*12</t>
  </si>
  <si>
    <t>AMORTIGUADOR DEL IZQUIERDO</t>
  </si>
  <si>
    <t>BALATAS DEL</t>
  </si>
  <si>
    <t>BALERO RADIAL BOLA,6001</t>
  </si>
  <si>
    <t>ROLDANA DE PRESION,20*37*26(D1</t>
  </si>
  <si>
    <t>VARILLA SEPARADORA</t>
  </si>
  <si>
    <t>JUEGO DE LLAVES</t>
  </si>
  <si>
    <t>MICA PARABRISAS DER</t>
  </si>
  <si>
    <t>ENGRANE DE POTENCIA FINAL</t>
  </si>
  <si>
    <t>COJIN DE CODERAS</t>
  </si>
  <si>
    <t>VIDRIO CENTRAL TEMPLADO</t>
  </si>
  <si>
    <t>AMORTIGUADOR 115 (TRAS)</t>
  </si>
  <si>
    <t>RETROVISOR DERECHO</t>
  </si>
  <si>
    <t>RETROVISOR IZQUIERDO</t>
  </si>
  <si>
    <t>JUNTA DE CILINDRO</t>
  </si>
  <si>
    <t>PASADOR DE PISTON</t>
  </si>
  <si>
    <t>TOLDO DE TECHO ROJO</t>
  </si>
  <si>
    <t>CUBIERTA DEL IZQ. ROJO Y NEGRO</t>
  </si>
  <si>
    <t>DIRECCIONAL DEL IZQUIERDA</t>
  </si>
  <si>
    <t>DIRECCIONAL DELANTERA DERECHA</t>
  </si>
  <si>
    <t>CHICOTE DE ACELERADOR</t>
  </si>
  <si>
    <t>CUBIERTA PLASTICA</t>
  </si>
  <si>
    <t>CUENTA KILOMETROS</t>
  </si>
  <si>
    <t>BANDA DE TRACCIÓN</t>
  </si>
  <si>
    <t>RESORTE DE PANTALLA DE PARTICU</t>
  </si>
  <si>
    <t>MANUBRIO</t>
  </si>
  <si>
    <t>EMPAQUE CUBIERTA DERECHA DE CA</t>
  </si>
  <si>
    <t>EMPAQUE CUBIERTA IZQUIERDA DE</t>
  </si>
  <si>
    <t>EMPAQUE DE CABEZA DE CILINDRO</t>
  </si>
  <si>
    <t>EMPAQUE DE CARTER</t>
  </si>
  <si>
    <t>ENGRANE DE ARRANQUE</t>
  </si>
  <si>
    <t>LODERA</t>
  </si>
  <si>
    <t>CUBIERTA DECORATIVA IZQUIERDA</t>
  </si>
  <si>
    <t>SELLO DE ACEITE,65*145*7</t>
  </si>
  <si>
    <t>TABLAS AUXILIARES</t>
  </si>
  <si>
    <t>1. MESES</t>
  </si>
  <si>
    <t>Id Mes</t>
  </si>
  <si>
    <t>Mes</t>
  </si>
  <si>
    <t>SI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</si>
  <si>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</si>
  <si>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</si>
  <si>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</si>
  <si>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</si>
  <si>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</si>
  <si>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</si>
  <si>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</si>
  <si>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</si>
  <si>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</si>
  <si>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</si>
  <si>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</si>
  <si>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</si>
  <si>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NO</t>
  </si>
  <si>
    <t>Año</t>
  </si>
  <si>
    <t>Campos calculados</t>
  </si>
  <si>
    <t>Entregas completas %</t>
  </si>
  <si>
    <t>Entregas a tiempo</t>
  </si>
  <si>
    <t>OTIF</t>
  </si>
  <si>
    <t>OC-3024484</t>
  </si>
  <si>
    <t>OC-3023820</t>
  </si>
  <si>
    <t>OC-3014461</t>
  </si>
  <si>
    <t>OC-3018747</t>
  </si>
  <si>
    <t>OC-3017415</t>
  </si>
  <si>
    <t>OC-3025957</t>
  </si>
  <si>
    <t>OC-3006218</t>
  </si>
  <si>
    <t>OC-3019684</t>
  </si>
  <si>
    <t>OC-3031745</t>
  </si>
  <si>
    <t>OC-3024726</t>
  </si>
  <si>
    <t>OC-3026999</t>
  </si>
  <si>
    <t>OC-3017905</t>
  </si>
  <si>
    <t>OC-3022945</t>
  </si>
  <si>
    <t>OC-3018566</t>
  </si>
  <si>
    <t>OC-3005967</t>
  </si>
  <si>
    <t>OC-3005165</t>
  </si>
  <si>
    <t>OC-3004613</t>
  </si>
  <si>
    <t>OC-3026417</t>
  </si>
  <si>
    <t>OC-3017147</t>
  </si>
  <si>
    <t>OC-3001181</t>
  </si>
  <si>
    <t>OC-3019412</t>
  </si>
  <si>
    <t>OC-3028220</t>
  </si>
  <si>
    <t>OC-3011792</t>
  </si>
  <si>
    <t>OC-3023713</t>
  </si>
  <si>
    <t>OC-3019519</t>
  </si>
  <si>
    <t>OC-3033175</t>
  </si>
  <si>
    <t>OC-3027465</t>
  </si>
  <si>
    <t>OC-3017545</t>
  </si>
  <si>
    <t>OC-3029353</t>
  </si>
  <si>
    <t>OC-3024783</t>
  </si>
  <si>
    <t>OC-3032121</t>
  </si>
  <si>
    <t>OC-3007037</t>
  </si>
  <si>
    <t>OC-3006333</t>
  </si>
  <si>
    <t>OC-3028130</t>
  </si>
  <si>
    <t>OC-3010786</t>
  </si>
  <si>
    <t>OC-3027530</t>
  </si>
  <si>
    <t>OC-3020466</t>
  </si>
  <si>
    <t>OC-3028532</t>
  </si>
  <si>
    <t>OC-3022251</t>
  </si>
  <si>
    <t>OC-3030082</t>
  </si>
  <si>
    <t>OC-3027402</t>
  </si>
  <si>
    <t>OC-3014386</t>
  </si>
  <si>
    <t>OC-3027853</t>
  </si>
  <si>
    <t>OC-3008286</t>
  </si>
  <si>
    <t>OC-3032198</t>
  </si>
  <si>
    <t>OC-3007100</t>
  </si>
  <si>
    <t>OC-3026130</t>
  </si>
  <si>
    <t>OC-3020311</t>
  </si>
  <si>
    <t>OC-3014454</t>
  </si>
  <si>
    <t>OC-3030192</t>
  </si>
  <si>
    <t>OC-3027028</t>
  </si>
  <si>
    <t>OC-3009319</t>
  </si>
  <si>
    <t>OC-3025297</t>
  </si>
  <si>
    <t>OC-3020145</t>
  </si>
  <si>
    <t>OC-3030260</t>
  </si>
  <si>
    <t>OC-3004594</t>
  </si>
  <si>
    <t>OC-3022080</t>
  </si>
  <si>
    <t>OC-3028868</t>
  </si>
  <si>
    <t>OC-3004285</t>
  </si>
  <si>
    <t>OC-3007983</t>
  </si>
  <si>
    <t>OC-3017670</t>
  </si>
  <si>
    <t>OC-3024091</t>
  </si>
  <si>
    <t>OC-3018248</t>
  </si>
  <si>
    <t>OC-3011422</t>
  </si>
  <si>
    <t>OC-3024584</t>
  </si>
  <si>
    <t>OC-3012364</t>
  </si>
  <si>
    <t>OC-3018564</t>
  </si>
  <si>
    <t>OC-3003979</t>
  </si>
  <si>
    <t>OC-3031252</t>
  </si>
  <si>
    <t>OC-3012206</t>
  </si>
  <si>
    <t>OC-3030200</t>
  </si>
  <si>
    <t>OC-3023006</t>
  </si>
  <si>
    <t>OC-3004336</t>
  </si>
  <si>
    <t>OC-3002915</t>
  </si>
  <si>
    <t>OC-3009615</t>
  </si>
  <si>
    <t>OC-3001192</t>
  </si>
  <si>
    <t>OC-3010153</t>
  </si>
  <si>
    <t>OC-3015232</t>
  </si>
  <si>
    <t>OC-3020781</t>
  </si>
  <si>
    <t>OC-3003227</t>
  </si>
  <si>
    <t>OC-3003340</t>
  </si>
  <si>
    <t>OC-3009051</t>
  </si>
  <si>
    <t>OC-3008693</t>
  </si>
  <si>
    <t>OC-3008755</t>
  </si>
  <si>
    <t>OC-3020511</t>
  </si>
  <si>
    <t>OC-3011055</t>
  </si>
  <si>
    <t>OC-3001279</t>
  </si>
  <si>
    <t>OC-3028823</t>
  </si>
  <si>
    <t>OC-3005556</t>
  </si>
  <si>
    <t>OC-3031782</t>
  </si>
  <si>
    <t>OC-3000027</t>
  </si>
  <si>
    <t>OC-3007499</t>
  </si>
  <si>
    <t>OC-3023625</t>
  </si>
  <si>
    <t>OC-3032143</t>
  </si>
  <si>
    <t>OC-3013488</t>
  </si>
  <si>
    <t>OC-3022050</t>
  </si>
  <si>
    <t>OC-3011562</t>
  </si>
  <si>
    <t>OC-3013908</t>
  </si>
  <si>
    <t>OC-3008906</t>
  </si>
  <si>
    <t>OC-3001618</t>
  </si>
  <si>
    <t>OC-3016719</t>
  </si>
  <si>
    <t>OC-3012363</t>
  </si>
  <si>
    <t>OC-3030486</t>
  </si>
  <si>
    <t>OC-3024312</t>
  </si>
  <si>
    <t>OC-3006641</t>
  </si>
  <si>
    <t>OC-3026895</t>
  </si>
  <si>
    <t>OC-3008334</t>
  </si>
  <si>
    <t>OC-3027094</t>
  </si>
  <si>
    <t>OC-3031367</t>
  </si>
  <si>
    <t>OC-3017514</t>
  </si>
  <si>
    <t>OC-3019958</t>
  </si>
  <si>
    <t>OC-3010465</t>
  </si>
  <si>
    <t>OC-3028888</t>
  </si>
  <si>
    <t>OC-3009362</t>
  </si>
  <si>
    <t>OC-3010830</t>
  </si>
  <si>
    <t>OC-3029258</t>
  </si>
  <si>
    <t>OC-3015519</t>
  </si>
  <si>
    <t>OC-3019980</t>
  </si>
  <si>
    <t>OC-3002435</t>
  </si>
  <si>
    <t>OC-3028274</t>
  </si>
  <si>
    <t>OC-3023082</t>
  </si>
  <si>
    <t>OC-3022579</t>
  </si>
  <si>
    <t>OC-3022980</t>
  </si>
  <si>
    <t>OC-3007504</t>
  </si>
  <si>
    <t>OC-3009911</t>
  </si>
  <si>
    <t>OC-3012180</t>
  </si>
  <si>
    <t>OC-3012960</t>
  </si>
  <si>
    <t>OC-3027796</t>
  </si>
  <si>
    <t>OC-3017588</t>
  </si>
  <si>
    <t>OC-3003963</t>
  </si>
  <si>
    <t>OC-3020060</t>
  </si>
  <si>
    <t>OC-3001089</t>
  </si>
  <si>
    <t>OC-3017944</t>
  </si>
  <si>
    <t>OC-3010759</t>
  </si>
  <si>
    <t>OC-3002925</t>
  </si>
  <si>
    <t>OC-3015152</t>
  </si>
  <si>
    <t>OC-3032012</t>
  </si>
  <si>
    <t>OC-3001669</t>
  </si>
  <si>
    <t>OC-3015649</t>
  </si>
  <si>
    <t>OC-3009467</t>
  </si>
  <si>
    <t>OC-3015919</t>
  </si>
  <si>
    <t>OC-3001649</t>
  </si>
  <si>
    <t>OC-3014838</t>
  </si>
  <si>
    <t>OC-3030235</t>
  </si>
  <si>
    <t>OC-3007484</t>
  </si>
  <si>
    <t>OC-3001167</t>
  </si>
  <si>
    <t>OC-3005570</t>
  </si>
  <si>
    <t>OC-3018391</t>
  </si>
  <si>
    <t>OC-3001941</t>
  </si>
  <si>
    <t>OC-3025442</t>
  </si>
  <si>
    <t>OC-3021871</t>
  </si>
  <si>
    <t>OC-3008992</t>
  </si>
  <si>
    <t>OC-3001012</t>
  </si>
  <si>
    <t>OC-3008196</t>
  </si>
  <si>
    <t>OC-3005693</t>
  </si>
  <si>
    <t>OC-3011589</t>
  </si>
  <si>
    <t>OC-3002958</t>
  </si>
  <si>
    <t>OC-3011494</t>
  </si>
  <si>
    <t>OC-3013990</t>
  </si>
  <si>
    <t>OC-3000070</t>
  </si>
  <si>
    <t>OC-3018666</t>
  </si>
  <si>
    <t>OC-3009503</t>
  </si>
  <si>
    <t>OC-3017607</t>
  </si>
  <si>
    <t>OC-3016968</t>
  </si>
  <si>
    <t>OC-3000819</t>
  </si>
  <si>
    <t>OC-3015409</t>
  </si>
  <si>
    <t>OC-3002864</t>
  </si>
  <si>
    <t>OC-3018402</t>
  </si>
  <si>
    <t>OC-3014323</t>
  </si>
  <si>
    <t>OC-3004643</t>
  </si>
  <si>
    <t>OC-3029454</t>
  </si>
  <si>
    <t>OC-3031616</t>
  </si>
  <si>
    <t>OC-3000251</t>
  </si>
  <si>
    <t>OC-3002132</t>
  </si>
  <si>
    <t>OC-3014907</t>
  </si>
  <si>
    <t>OC-3000371</t>
  </si>
  <si>
    <t>OC-3010142</t>
  </si>
  <si>
    <t>OC-3022619</t>
  </si>
  <si>
    <t>OC-3001289</t>
  </si>
  <si>
    <t>OC-3013874</t>
  </si>
  <si>
    <t>OC-3029898</t>
  </si>
  <si>
    <t>OC-3025341</t>
  </si>
  <si>
    <t>OC-3009634</t>
  </si>
  <si>
    <t>OC-3009520</t>
  </si>
  <si>
    <t>OC-3026929</t>
  </si>
  <si>
    <t>OC-3020053</t>
  </si>
  <si>
    <t>OC-3014679</t>
  </si>
  <si>
    <t>OC-3028788</t>
  </si>
  <si>
    <t>OC-3000448</t>
  </si>
  <si>
    <t>OC-3022282</t>
  </si>
  <si>
    <t>OC-3006154</t>
  </si>
  <si>
    <t>OC-3027640</t>
  </si>
  <si>
    <t>OC-3005582</t>
  </si>
  <si>
    <t>OC-3012119</t>
  </si>
  <si>
    <t>OC-3020451</t>
  </si>
  <si>
    <t>OC-3032182</t>
  </si>
  <si>
    <t>OC-3011012</t>
  </si>
  <si>
    <t>OC-3025022</t>
  </si>
  <si>
    <t>OC-3008475</t>
  </si>
  <si>
    <t>OC-3002879</t>
  </si>
  <si>
    <t>OC-3007331</t>
  </si>
  <si>
    <t>OC-3014028</t>
  </si>
  <si>
    <t>OC-3017295</t>
  </si>
  <si>
    <t>OC-3006273</t>
  </si>
  <si>
    <t>OC-3015012</t>
  </si>
  <si>
    <t>OC-3013773</t>
  </si>
  <si>
    <t>OC-3000456</t>
  </si>
  <si>
    <t>OC-3001106</t>
  </si>
  <si>
    <t>OC-3018618</t>
  </si>
  <si>
    <t>OC-3030297</t>
  </si>
  <si>
    <t>OC-3031744</t>
  </si>
  <si>
    <t>OC-3001203</t>
  </si>
  <si>
    <t>OC-3007488</t>
  </si>
  <si>
    <t>OC-3006648</t>
  </si>
  <si>
    <t>OC-3019126</t>
  </si>
  <si>
    <t>OC-3022755</t>
  </si>
  <si>
    <t>OC-3021463</t>
  </si>
  <si>
    <t>OC-3030168</t>
  </si>
  <si>
    <t>OC-3000972</t>
  </si>
  <si>
    <t>OC-3025814</t>
  </si>
  <si>
    <t>OC-3005828</t>
  </si>
  <si>
    <t>OC-3032397</t>
  </si>
  <si>
    <t>OC-3008982</t>
  </si>
  <si>
    <t>OC-3030583</t>
  </si>
  <si>
    <t>OC-3005298</t>
  </si>
  <si>
    <t>OC-3010165</t>
  </si>
  <si>
    <t>OC-3020519</t>
  </si>
  <si>
    <t>OC-3012167</t>
  </si>
  <si>
    <t>OC-3000139</t>
  </si>
  <si>
    <t>OC-3033044</t>
  </si>
  <si>
    <t>OC-3006754</t>
  </si>
  <si>
    <t>OC-3021649</t>
  </si>
  <si>
    <t>OC-3015936</t>
  </si>
  <si>
    <t>OC-3028151</t>
  </si>
  <si>
    <t>OC-3017806</t>
  </si>
  <si>
    <t>OC-3000327</t>
  </si>
  <si>
    <t>OC-3031993</t>
  </si>
  <si>
    <t>OC-3019275</t>
  </si>
  <si>
    <t>OC-3024145</t>
  </si>
  <si>
    <t>OC-3012654</t>
  </si>
  <si>
    <t>OC-3008169</t>
  </si>
  <si>
    <t>OC-3024488</t>
  </si>
  <si>
    <t>OC-3000037</t>
  </si>
  <si>
    <t>OC-3008512</t>
  </si>
  <si>
    <t>OC-3017373</t>
  </si>
  <si>
    <t>OC-3008528</t>
  </si>
  <si>
    <t>OC-3015290</t>
  </si>
  <si>
    <t>OC-3016498</t>
  </si>
  <si>
    <t>OC-3007886</t>
  </si>
  <si>
    <t>OC-3029291</t>
  </si>
  <si>
    <t>OC-3019969</t>
  </si>
  <si>
    <t>OC-3019784</t>
  </si>
  <si>
    <t>OC-3019824</t>
  </si>
  <si>
    <t>OC-3004519</t>
  </si>
  <si>
    <t>OC-3015811</t>
  </si>
  <si>
    <t>OC-3030390</t>
  </si>
  <si>
    <t>OC-3026556</t>
  </si>
  <si>
    <t>OC-3026737</t>
  </si>
  <si>
    <t>OC-3018986</t>
  </si>
  <si>
    <t>OC-3013275</t>
  </si>
  <si>
    <t>OC-3030061</t>
  </si>
  <si>
    <t>OC-3017867</t>
  </si>
  <si>
    <t>OC-3003130</t>
  </si>
  <si>
    <t>OC-3005317</t>
  </si>
  <si>
    <t>OC-3013716</t>
  </si>
  <si>
    <t>OC-3021081</t>
  </si>
  <si>
    <t>OC-3013931</t>
  </si>
  <si>
    <t>OC-3020631</t>
  </si>
  <si>
    <t>OC-3014114</t>
  </si>
  <si>
    <t>OC-3017954</t>
  </si>
  <si>
    <t>OC-3005050</t>
  </si>
  <si>
    <t>OC-3032476</t>
  </si>
  <si>
    <t>OC-3025117</t>
  </si>
  <si>
    <t>OC-3000209</t>
  </si>
  <si>
    <t>OC-3021057</t>
  </si>
  <si>
    <t>OC-3024094</t>
  </si>
  <si>
    <t>OC-3029650</t>
  </si>
  <si>
    <t>OC-3029577</t>
  </si>
  <si>
    <t>OC-3019289</t>
  </si>
  <si>
    <t>OC-3014798</t>
  </si>
  <si>
    <t>OC-3023505</t>
  </si>
  <si>
    <t>OC-3031118</t>
  </si>
  <si>
    <t>OC-3026908</t>
  </si>
  <si>
    <t>OC-3017270</t>
  </si>
  <si>
    <t>OC-3014589</t>
  </si>
  <si>
    <t>OC-3021778</t>
  </si>
  <si>
    <t>OC-3022328</t>
  </si>
  <si>
    <t>OC-3007285</t>
  </si>
  <si>
    <t>OC-3023710</t>
  </si>
  <si>
    <t>OC-3017105</t>
  </si>
  <si>
    <t>OC-3025197</t>
  </si>
  <si>
    <t>OC-3015915</t>
  </si>
  <si>
    <t>OC-3021668</t>
  </si>
  <si>
    <t>OC-3032138</t>
  </si>
  <si>
    <t>OC-3007740</t>
  </si>
  <si>
    <t>OC-3017456</t>
  </si>
  <si>
    <t>OC-3009644</t>
  </si>
  <si>
    <t>OC-3031396</t>
  </si>
  <si>
    <t>OC-3033062</t>
  </si>
  <si>
    <t>OC-3026294</t>
  </si>
  <si>
    <t>OC-3014898</t>
  </si>
  <si>
    <t>OC-3015392</t>
  </si>
  <si>
    <t>OC-3031852</t>
  </si>
  <si>
    <t>OC-3016864</t>
  </si>
  <si>
    <t>OC-3011998</t>
  </si>
  <si>
    <t>OC-3020632</t>
  </si>
  <si>
    <t>OC-3002639</t>
  </si>
  <si>
    <t>OC-3024968</t>
  </si>
  <si>
    <t>OC-3015862</t>
  </si>
  <si>
    <t>OC-3025470</t>
  </si>
  <si>
    <t>OC-3014362</t>
  </si>
  <si>
    <t>OC-3008959</t>
  </si>
  <si>
    <t>OC-3004533</t>
  </si>
  <si>
    <t>OC-3029934</t>
  </si>
  <si>
    <t>OC-3030896</t>
  </si>
  <si>
    <t>OC-3010254</t>
  </si>
  <si>
    <t>OC-3004870</t>
  </si>
  <si>
    <t>OC-3014434</t>
  </si>
  <si>
    <t>OC-3002061</t>
  </si>
  <si>
    <t>OC-3012343</t>
  </si>
  <si>
    <t>OC-3032091</t>
  </si>
  <si>
    <t>OC-3005315</t>
  </si>
  <si>
    <t>OC-3023056</t>
  </si>
  <si>
    <t>OC-3004069</t>
  </si>
  <si>
    <t>OC-3026536</t>
  </si>
  <si>
    <t>OC-3029831</t>
  </si>
  <si>
    <t>OC-3027347</t>
  </si>
  <si>
    <t>OC-3002550</t>
  </si>
  <si>
    <t>OC-3031291</t>
  </si>
  <si>
    <t>OC-3002659</t>
  </si>
  <si>
    <t>OC-3016901</t>
  </si>
  <si>
    <t>OC-3015428</t>
  </si>
  <si>
    <t>OC-3013594</t>
  </si>
  <si>
    <t>OC-3001248</t>
  </si>
  <si>
    <t>OC-3016537</t>
  </si>
  <si>
    <t>OC-3007559</t>
  </si>
  <si>
    <t>OC-3015368</t>
  </si>
  <si>
    <t>OC-3002754</t>
  </si>
  <si>
    <t>OC-3014001</t>
  </si>
  <si>
    <t>OC-3011711</t>
  </si>
  <si>
    <t>OC-3023075</t>
  </si>
  <si>
    <t>OC-3002082</t>
  </si>
  <si>
    <t>OC-3022023</t>
  </si>
  <si>
    <t>OC-3017689</t>
  </si>
  <si>
    <t>OC-3012685</t>
  </si>
  <si>
    <t>OC-3015033</t>
  </si>
  <si>
    <t>OC-3001658</t>
  </si>
  <si>
    <t>OC-3030917</t>
  </si>
  <si>
    <t>OC-3022605</t>
  </si>
  <si>
    <t>OC-3022620</t>
  </si>
  <si>
    <t>OC-3031046</t>
  </si>
  <si>
    <t>OC-3013267</t>
  </si>
  <si>
    <t>OC-3015601</t>
  </si>
  <si>
    <t>OC-3027555</t>
  </si>
  <si>
    <t>OC-3029274</t>
  </si>
  <si>
    <t>OC-3005142</t>
  </si>
  <si>
    <t>OC-3010365</t>
  </si>
  <si>
    <t>OC-3017732</t>
  </si>
  <si>
    <t>OC-3020556</t>
  </si>
  <si>
    <t>OC-3010754</t>
  </si>
  <si>
    <t>OC-3009072</t>
  </si>
  <si>
    <t>OC-3001342</t>
  </si>
  <si>
    <t>OC-3012865</t>
  </si>
  <si>
    <t>OC-3011784</t>
  </si>
  <si>
    <t>OC-3013410</t>
  </si>
  <si>
    <t>OC-3024206</t>
  </si>
  <si>
    <t>OC-3022598</t>
  </si>
  <si>
    <t>OC-3003872</t>
  </si>
  <si>
    <t>OC-3010314</t>
  </si>
  <si>
    <t>OC-3001841</t>
  </si>
  <si>
    <t>OC-3018112</t>
  </si>
  <si>
    <t>OC-3027185</t>
  </si>
  <si>
    <t>OC-3003442</t>
  </si>
  <si>
    <t>OC-3024794</t>
  </si>
  <si>
    <t>OC-3007593</t>
  </si>
  <si>
    <t>OC-3032782</t>
  </si>
  <si>
    <t>OC-3013766</t>
  </si>
  <si>
    <t>OC-3012554</t>
  </si>
  <si>
    <t>OC-3023783</t>
  </si>
  <si>
    <t>OC-3033206</t>
  </si>
  <si>
    <t>OC-3006045</t>
  </si>
  <si>
    <t>OC-3000468</t>
  </si>
  <si>
    <t>OC-3015844</t>
  </si>
  <si>
    <t>OC-3014265</t>
  </si>
  <si>
    <t>OC-3014943</t>
  </si>
  <si>
    <t>OC-3031672</t>
  </si>
  <si>
    <t>OC-3025080</t>
  </si>
  <si>
    <t>OC-3009671</t>
  </si>
  <si>
    <t>OC-3003045</t>
  </si>
  <si>
    <t>OC-3013173</t>
  </si>
  <si>
    <t>OC-3006870</t>
  </si>
  <si>
    <t>OC-3031414</t>
  </si>
  <si>
    <t>OC-3018649</t>
  </si>
  <si>
    <t>OC-3009935</t>
  </si>
  <si>
    <t>OC-3027605</t>
  </si>
  <si>
    <t>OC-3029072</t>
  </si>
  <si>
    <t>Total general</t>
  </si>
  <si>
    <t>Total 2018</t>
  </si>
  <si>
    <t>Total 2019</t>
  </si>
  <si>
    <t>Valores</t>
  </si>
  <si>
    <t>% Entregas completas</t>
  </si>
  <si>
    <t>% Entregas a tiempo</t>
  </si>
  <si>
    <t>% OTIF</t>
  </si>
  <si>
    <t>Promedio de Lead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</si>
</sst>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.0_ ;_ * \-#,##0.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14" fontId="2" fillId="0" borderId="0" xfId="0" applyNumberFormat="1" applyFont="1"/>
    <xf numFmtId="0" fontId="2" fillId="0" borderId="0" xfId="0" applyFont="1"/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9" fontId="7" fillId="0" borderId="0" xfId="2" applyFont="1"/>
    <xf numFmtId="0" fontId="8" fillId="0" borderId="0" xfId="0" applyFont="1"/>
    <xf numFmtId="9" fontId="8" fillId="0" borderId="0" xfId="2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9" fontId="2" fillId="0" borderId="0" xfId="2" applyFont="1"/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9" fontId="3" fillId="2" borderId="0" xfId="2" applyFont="1" applyFill="1" applyAlignment="1">
      <alignment horizontal="center" vertical="center" wrapText="1"/>
    </xf>
    <xf numFmtId="0" fontId="7" fillId="0" borderId="0" xfId="0" pivotButton="1" applyFont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 wrapText="1"/>
    </xf>
    <xf numFmtId="0" fontId="7" fillId="0" borderId="0" xfId="0" pivotButton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7" fillId="0" borderId="0" xfId="0" applyNumberFormat="1" applyFont="1" applyAlignment="1">
      <alignment horizontal="left" vertical="center"/>
    </xf>
    <xf numFmtId="9" fontId="7" fillId="0" borderId="0" xfId="2" applyFont="1" applyAlignment="1"/>
    <xf numFmtId="9" fontId="0" fillId="0" borderId="0" xfId="2" applyFont="1"/>
    <xf numFmtId="165" fontId="7" fillId="0" borderId="0" xfId="1" applyNumberFormat="1" applyFont="1" applyAlignment="1"/>
    <xf numFmtId="0" fontId="7" fillId="0" borderId="0" xfId="0" applyFont="1" applyAlignment="1"/>
    <xf numFmtId="9" fontId="7" fillId="0" borderId="0" xfId="0" applyNumberFormat="1" applyFont="1" applyAlignment="1"/>
    <xf numFmtId="0" fontId="7" fillId="0" borderId="0" xfId="0" pivotButton="1" applyFont="1" applyAlignment="1"/>
    <xf numFmtId="165" fontId="7" fillId="0" borderId="0" xfId="0" applyNumberFormat="1" applyFont="1" applyAlignment="1"/>
  </cellXfs>
  <cellStyles count="3">
    <cellStyle name="Millares" xfId="1" builtinId="3"/>
    <cellStyle name="Normal" xfId="0" builtinId="0"/>
    <cellStyle name="Porcentaje" xfId="2" builtinId="5"/>
  </cellStyles>
  <dxfs count="692"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5" formatCode="_ * #,##0.0_ ;_ * \-#,##0.0_ ;_ * &quot;-&quot;??_ ;_ @_ "/>
    </dxf>
    <dxf>
      <numFmt numFmtId="165" formatCode="_ * #,##0.0_ ;_ * \-#,##0.0_ ;_ * &quot;-&quot;??_ ;_ @_ "/>
    </dxf>
    <dxf>
      <alignment wrapText="1"/>
    </dxf>
    <dxf>
      <alignment wrapText="1"/>
    </dxf>
    <dxf>
      <numFmt numFmtId="13" formatCode="0%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5" formatCode="_ * #,##0.0_ ;_ * \-#,##0.0_ ;_ * &quot;-&quot;??_ ;_ @_ "/>
    </dxf>
    <dxf>
      <numFmt numFmtId="165" formatCode="_ * #,##0.0_ ;_ * \-#,##0.0_ ;_ * &quot;-&quot;??_ ;_ @_ "/>
    </dxf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5" formatCode="_ * #,##0.0_ ;_ * \-#,##0.0_ ;_ * &quot;-&quot;??_ ;_ @_ "/>
    </dxf>
    <dxf>
      <numFmt numFmtId="165" formatCode="_ * #,##0.0_ ;_ * \-#,##0.0_ ;_ * &quot;-&quot;??_ ;_ @_ "/>
    </dxf>
    <dxf>
      <numFmt numFmtId="13" formatCode="0%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3" formatCode="0%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3" formatCode="0%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5" formatCode="_ * #,##0.0_ ;_ * \-#,##0.0_ ;_ * &quot;-&quot;??_ ;_ @_ "/>
    </dxf>
    <dxf>
      <numFmt numFmtId="165" formatCode="_ * #,##0.0_ ;_ * \-#,##0.0_ ;_ * &quot;-&quot;??_ ;_ @_ "/>
    </dxf>
    <dxf>
      <numFmt numFmtId="13" formatCode="0%"/>
    </dxf>
    <dxf>
      <numFmt numFmtId="13" formatCode="0%"/>
    </dxf>
    <dxf>
      <alignment wrapText="1"/>
    </dxf>
    <dxf>
      <alignment wrapText="1"/>
    </dxf>
    <dxf>
      <alignment wrapText="1"/>
    </dxf>
    <dxf>
      <numFmt numFmtId="13" formatCode="0%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horizontal="left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left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numFmt numFmtId="13" formatCode="0%"/>
    </dxf>
    <dxf>
      <alignment wrapText="1"/>
    </dxf>
    <dxf>
      <alignment wrapText="1"/>
    </dxf>
    <dxf>
      <alignment wrapText="1"/>
    </dxf>
    <dxf>
      <numFmt numFmtId="13" formatCode="0%"/>
    </dxf>
    <dxf>
      <numFmt numFmtId="13" formatCode="0%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3" formatCode="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3" formatCode="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3" formatCode="0%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numFmt numFmtId="13" formatCode="0%"/>
    </dxf>
    <dxf>
      <alignment wrapText="1"/>
    </dxf>
    <dxf>
      <alignment wrapText="1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CUMPLIMIENTO DE ENTREGAS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Pivots!$B$3:$B$4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Pivots!$A$5:$A$7</c:f>
              <c:strCache>
                <c:ptCount val="3"/>
                <c:pt idx="0">
                  <c:v>% Entregas completas</c:v>
                </c:pt>
                <c:pt idx="1">
                  <c:v>% Entregas a tiempo</c:v>
                </c:pt>
                <c:pt idx="2">
                  <c:v>% OTIF</c:v>
                </c:pt>
              </c:strCache>
            </c:strRef>
          </c:cat>
          <c:val>
            <c:numRef>
              <c:f>Pivots!$B$5:$B$7</c:f>
              <c:numCache>
                <c:formatCode>0%</c:formatCode>
                <c:ptCount val="3"/>
                <c:pt idx="0">
                  <c:v>0.61071428571428577</c:v>
                </c:pt>
                <c:pt idx="1">
                  <c:v>0.89642857142857146</c:v>
                </c:pt>
                <c:pt idx="2">
                  <c:v>0.53928571428571426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7-4EDF-8EF7-38AB6D22711F}"/>
            </c:ext>
          </c:extLst>
        </c:ser>
        <c:ser>
          <c:idx val="1"/>
          <c:order val="1"/>
          <c:tx>
            <c:strRef>
              <c:f>Pivots!$C$3:$C$4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Pivots!$A$5:$A$7</c:f>
              <c:strCache>
                <c:ptCount val="3"/>
                <c:pt idx="0">
                  <c:v>% Entregas completas</c:v>
                </c:pt>
                <c:pt idx="1">
                  <c:v>% Entregas a tiempo</c:v>
                </c:pt>
                <c:pt idx="2">
                  <c:v>% OTIF</c:v>
                </c:pt>
              </c:strCache>
            </c:strRef>
          </c:cat>
          <c:val>
            <c:numRef>
              <c:f>Pivots!$C$5:$C$7</c:f>
              <c:numCache>
                <c:formatCode>0%</c:formatCode>
                <c:ptCount val="3"/>
                <c:pt idx="0">
                  <c:v>0.7142857142857143</c:v>
                </c:pt>
                <c:pt idx="1">
                  <c:v>0.84873949579831931</c:v>
                </c:pt>
                <c:pt idx="2">
                  <c:v>0.60504201680672265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87-4EDF-8EF7-38AB6D22711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06641616"/>
        <c:axId val="206643256"/>
      </c:barChart>
      <c:catAx>
        <c:axId val="20664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6643256"/>
        <c:crosses val="autoZero"/>
        <c:auto val="1"/>
        <c:lblAlgn val="ctr"/>
        <c:lblOffset val="100"/>
        <c:noMultiLvlLbl val="0"/>
      </c:catAx>
      <c:valAx>
        <c:axId val="20664325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206641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Compras.xlsx]Pivots!TablaDinámica1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</a:t>
            </a:r>
            <a:r>
              <a:rPr lang="en-US" baseline="0"/>
              <a:t> ENTREGAS COMPLETAS POR MES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</c:pivotFmt>
      <c:pivotFmt>
        <c:idx val="1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1"/>
            </a:outerShdw>
          </a:effectLst>
        </c:spPr>
        <c:marker>
          <c:symbol val="circle"/>
          <c:size val="14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4472C4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Pivots!$H$3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14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solidFill>
                <a:srgbClr val="4472C4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Pivots!$F$4:$G$23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Pivots!$H$4:$H$23</c:f>
              <c:numCache>
                <c:formatCode>0%</c:formatCode>
                <c:ptCount val="17"/>
                <c:pt idx="0">
                  <c:v>0.58064516129032262</c:v>
                </c:pt>
                <c:pt idx="1">
                  <c:v>0.84210526315789469</c:v>
                </c:pt>
                <c:pt idx="2">
                  <c:v>0.33333333333333331</c:v>
                </c:pt>
                <c:pt idx="3">
                  <c:v>0.66666666666666663</c:v>
                </c:pt>
                <c:pt idx="4">
                  <c:v>0.6</c:v>
                </c:pt>
                <c:pt idx="5">
                  <c:v>0.5</c:v>
                </c:pt>
                <c:pt idx="6">
                  <c:v>0.58620689655172409</c:v>
                </c:pt>
                <c:pt idx="7">
                  <c:v>0.55000000000000004</c:v>
                </c:pt>
                <c:pt idx="8">
                  <c:v>0.54545454545454541</c:v>
                </c:pt>
                <c:pt idx="9">
                  <c:v>0.7407407407407407</c:v>
                </c:pt>
                <c:pt idx="10">
                  <c:v>0.64</c:v>
                </c:pt>
                <c:pt idx="11">
                  <c:v>0.70588235294117652</c:v>
                </c:pt>
                <c:pt idx="12">
                  <c:v>0.61538461538461542</c:v>
                </c:pt>
                <c:pt idx="13">
                  <c:v>0.68</c:v>
                </c:pt>
                <c:pt idx="14">
                  <c:v>0.70370370370370372</c:v>
                </c:pt>
                <c:pt idx="15">
                  <c:v>0.9</c:v>
                </c:pt>
                <c:pt idx="16">
                  <c:v>0.7142857142857143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CE-417A-BECA-936F66C250B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514546368"/>
        <c:axId val="514551944"/>
      </c:lineChart>
      <c:catAx>
        <c:axId val="51454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51944"/>
        <c:crosses val="autoZero"/>
        <c:auto val="1"/>
        <c:lblAlgn val="ctr"/>
        <c:lblOffset val="100"/>
        <c:noMultiLvlLbl val="0"/>
      </c:catAx>
      <c:valAx>
        <c:axId val="514551944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14546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1"/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Compras.xlsx]Pivots!TablaDinámica4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ENTREGAS A TIEMPO</a:t>
            </a:r>
          </a:p>
        </c:rich>
      </c:tx>
      <c:layout>
        <c:manualLayout>
          <c:xMode val="edge"/>
          <c:yMode val="edge"/>
          <c:x val="0.4709894097222222"/>
          <c:y val="2.74382716049382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ln w="22225" cap="rnd">
            <a:solidFill>
              <a:schemeClr val="accent1"/>
            </a:solidFill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Pivots!$L$3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Pivots!$J$4:$K$23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Pivots!$L$4:$L$23</c:f>
              <c:numCache>
                <c:formatCode>0%</c:formatCode>
                <c:ptCount val="17"/>
                <c:pt idx="0">
                  <c:v>0.967741935483871</c:v>
                </c:pt>
                <c:pt idx="1">
                  <c:v>0.89473684210526316</c:v>
                </c:pt>
                <c:pt idx="2">
                  <c:v>0.94444444444444442</c:v>
                </c:pt>
                <c:pt idx="3">
                  <c:v>0.88888888888888884</c:v>
                </c:pt>
                <c:pt idx="4">
                  <c:v>0.92</c:v>
                </c:pt>
                <c:pt idx="5">
                  <c:v>1</c:v>
                </c:pt>
                <c:pt idx="6">
                  <c:v>0.93103448275862066</c:v>
                </c:pt>
                <c:pt idx="7">
                  <c:v>0.75</c:v>
                </c:pt>
                <c:pt idx="8">
                  <c:v>0.86363636363636365</c:v>
                </c:pt>
                <c:pt idx="9">
                  <c:v>0.85185185185185186</c:v>
                </c:pt>
                <c:pt idx="10">
                  <c:v>0.92</c:v>
                </c:pt>
                <c:pt idx="11">
                  <c:v>0.76470588235294112</c:v>
                </c:pt>
                <c:pt idx="12">
                  <c:v>0.88461538461538458</c:v>
                </c:pt>
                <c:pt idx="13">
                  <c:v>0.84</c:v>
                </c:pt>
                <c:pt idx="14">
                  <c:v>0.81481481481481477</c:v>
                </c:pt>
                <c:pt idx="15">
                  <c:v>0.85</c:v>
                </c:pt>
                <c:pt idx="16">
                  <c:v>0.8571428571428571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4-4E09-A8BF-EA6BE3049A6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09387800"/>
        <c:axId val="609388128"/>
      </c:lineChart>
      <c:catAx>
        <c:axId val="60938780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9388128"/>
        <c:crosses val="autoZero"/>
        <c:auto val="1"/>
        <c:lblAlgn val="ctr"/>
        <c:lblOffset val="100"/>
        <c:noMultiLvlLbl val="0"/>
      </c:catAx>
      <c:valAx>
        <c:axId val="60938812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9387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Compras.xlsx]Pivots!TablaDinámica5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ON TIME IN FULL (OTIF)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6"/>
            </a:outerShdw>
          </a:effectLst>
        </c:spPr>
        <c:marker>
          <c:symbol val="circle"/>
          <c:size val="14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70AD47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Pivots!$P$3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6"/>
              </a:outerShdw>
            </a:effectLst>
          </c:spPr>
          <c:marker>
            <c:symbol val="circle"/>
            <c:size val="14"/>
            <c:spPr>
              <a:solidFill>
                <a:schemeClr val="accent6"/>
              </a:solidFill>
              <a:ln>
                <a:noFill/>
              </a:ln>
              <a:effectLst/>
            </c:spPr>
          </c:marker>
          <c:dLbls>
            <c:spPr>
              <a:solidFill>
                <a:srgbClr val="70AD47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6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Pivots!$N$4:$O$23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Pivots!$P$4:$P$23</c:f>
              <c:numCache>
                <c:formatCode>0%</c:formatCode>
                <c:ptCount val="17"/>
                <c:pt idx="0">
                  <c:v>0.58064516129032262</c:v>
                </c:pt>
                <c:pt idx="1">
                  <c:v>0.73684210526315785</c:v>
                </c:pt>
                <c:pt idx="2">
                  <c:v>0.27777777777777779</c:v>
                </c:pt>
                <c:pt idx="3">
                  <c:v>0.59259259259259256</c:v>
                </c:pt>
                <c:pt idx="4">
                  <c:v>0.52</c:v>
                </c:pt>
                <c:pt idx="5">
                  <c:v>0.5</c:v>
                </c:pt>
                <c:pt idx="6">
                  <c:v>0.55172413793103448</c:v>
                </c:pt>
                <c:pt idx="7">
                  <c:v>0.4</c:v>
                </c:pt>
                <c:pt idx="8">
                  <c:v>0.45454545454545453</c:v>
                </c:pt>
                <c:pt idx="9">
                  <c:v>0.59259259259259256</c:v>
                </c:pt>
                <c:pt idx="10">
                  <c:v>0.6</c:v>
                </c:pt>
                <c:pt idx="11">
                  <c:v>0.58823529411764708</c:v>
                </c:pt>
                <c:pt idx="12">
                  <c:v>0.53846153846153844</c:v>
                </c:pt>
                <c:pt idx="13">
                  <c:v>0.56000000000000005</c:v>
                </c:pt>
                <c:pt idx="14">
                  <c:v>0.59259259259259256</c:v>
                </c:pt>
                <c:pt idx="15">
                  <c:v>0.75</c:v>
                </c:pt>
                <c:pt idx="16">
                  <c:v>0.61904761904761907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52-4FD0-AB1D-63270921F21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517980736"/>
        <c:axId val="609386488"/>
      </c:lineChart>
      <c:catAx>
        <c:axId val="51798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9386488"/>
        <c:crosses val="autoZero"/>
        <c:auto val="1"/>
        <c:lblAlgn val="ctr"/>
        <c:lblOffset val="100"/>
        <c:noMultiLvlLbl val="0"/>
      </c:catAx>
      <c:valAx>
        <c:axId val="609386488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1798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Compras.xlsx]Pivots!TablaDinámica6</c:name>
    <c:fmtId val="1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CUMPLIMIENTOS POR PROVEEDOR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Pivots!$S$3</c:f>
              <c:strCache>
                <c:ptCount val="1"/>
                <c:pt idx="0">
                  <c:v>% Entregas completas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Pivots!$R$4:$R$15</c:f>
              <c:strCache>
                <c:ptCount val="11"/>
                <c:pt idx="0">
                  <c:v>CIA S.A</c:v>
                </c:pt>
                <c:pt idx="1">
                  <c:v>CONCYSA</c:v>
                </c:pt>
                <c:pt idx="2">
                  <c:v>EL DORADO</c:v>
                </c:pt>
                <c:pt idx="3">
                  <c:v>EMPRESA DEL NORTE</c:v>
                </c:pt>
                <c:pt idx="4">
                  <c:v>EMPRESA DEL SUR</c:v>
                </c:pt>
                <c:pt idx="5">
                  <c:v>INPACTO S.A</c:v>
                </c:pt>
                <c:pt idx="6">
                  <c:v>JUAN SOSA</c:v>
                </c:pt>
                <c:pt idx="7">
                  <c:v>LA PODEROSA S.A</c:v>
                </c:pt>
                <c:pt idx="8">
                  <c:v>MAESTRO</c:v>
                </c:pt>
                <c:pt idx="9">
                  <c:v>SODIMAC</c:v>
                </c:pt>
                <c:pt idx="10">
                  <c:v>UNION S.A</c:v>
                </c:pt>
              </c:strCache>
            </c:strRef>
          </c:cat>
          <c:val>
            <c:numRef>
              <c:f>Pivots!$S$4:$S$15</c:f>
              <c:numCache>
                <c:formatCode>0%</c:formatCode>
                <c:ptCount val="11"/>
                <c:pt idx="0">
                  <c:v>0.56521739130434778</c:v>
                </c:pt>
                <c:pt idx="1">
                  <c:v>0.82608695652173914</c:v>
                </c:pt>
                <c:pt idx="2">
                  <c:v>0.34782608695652173</c:v>
                </c:pt>
                <c:pt idx="3">
                  <c:v>0.60869565217391308</c:v>
                </c:pt>
                <c:pt idx="4">
                  <c:v>0.56521739130434778</c:v>
                </c:pt>
                <c:pt idx="5">
                  <c:v>0.45833333333333331</c:v>
                </c:pt>
                <c:pt idx="6">
                  <c:v>0.6875</c:v>
                </c:pt>
                <c:pt idx="7">
                  <c:v>0.7021276595744681</c:v>
                </c:pt>
                <c:pt idx="8">
                  <c:v>0.65957446808510634</c:v>
                </c:pt>
                <c:pt idx="9">
                  <c:v>0.77083333333333337</c:v>
                </c:pt>
                <c:pt idx="10">
                  <c:v>0.47826086956521741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8-4F49-B8BE-29AE00DC68B9}"/>
            </c:ext>
          </c:extLst>
        </c:ser>
        <c:ser>
          <c:idx val="1"/>
          <c:order val="1"/>
          <c:tx>
            <c:strRef>
              <c:f>Pivots!$T$3</c:f>
              <c:strCache>
                <c:ptCount val="1"/>
                <c:pt idx="0">
                  <c:v>% Entregas a tiempo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Pivots!$R$4:$R$15</c:f>
              <c:strCache>
                <c:ptCount val="11"/>
                <c:pt idx="0">
                  <c:v>CIA S.A</c:v>
                </c:pt>
                <c:pt idx="1">
                  <c:v>CONCYSA</c:v>
                </c:pt>
                <c:pt idx="2">
                  <c:v>EL DORADO</c:v>
                </c:pt>
                <c:pt idx="3">
                  <c:v>EMPRESA DEL NORTE</c:v>
                </c:pt>
                <c:pt idx="4">
                  <c:v>EMPRESA DEL SUR</c:v>
                </c:pt>
                <c:pt idx="5">
                  <c:v>INPACTO S.A</c:v>
                </c:pt>
                <c:pt idx="6">
                  <c:v>JUAN SOSA</c:v>
                </c:pt>
                <c:pt idx="7">
                  <c:v>LA PODEROSA S.A</c:v>
                </c:pt>
                <c:pt idx="8">
                  <c:v>MAESTRO</c:v>
                </c:pt>
                <c:pt idx="9">
                  <c:v>SODIMAC</c:v>
                </c:pt>
                <c:pt idx="10">
                  <c:v>UNION S.A</c:v>
                </c:pt>
              </c:strCache>
            </c:strRef>
          </c:cat>
          <c:val>
            <c:numRef>
              <c:f>Pivots!$T$4:$T$15</c:f>
              <c:numCache>
                <c:formatCode>0%</c:formatCode>
                <c:ptCount val="11"/>
                <c:pt idx="0">
                  <c:v>0.86956521739130432</c:v>
                </c:pt>
                <c:pt idx="1">
                  <c:v>0.73913043478260865</c:v>
                </c:pt>
                <c:pt idx="2">
                  <c:v>0.91304347826086951</c:v>
                </c:pt>
                <c:pt idx="3">
                  <c:v>0.78260869565217395</c:v>
                </c:pt>
                <c:pt idx="4">
                  <c:v>0.86956521739130432</c:v>
                </c:pt>
                <c:pt idx="5">
                  <c:v>0.79166666666666663</c:v>
                </c:pt>
                <c:pt idx="6">
                  <c:v>0.89583333333333337</c:v>
                </c:pt>
                <c:pt idx="7">
                  <c:v>0.9042553191489362</c:v>
                </c:pt>
                <c:pt idx="8">
                  <c:v>0.93617021276595747</c:v>
                </c:pt>
                <c:pt idx="9">
                  <c:v>0.89583333333333337</c:v>
                </c:pt>
                <c:pt idx="10">
                  <c:v>0.95652173913043481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8-4F49-B8BE-29AE00DC68B9}"/>
            </c:ext>
          </c:extLst>
        </c:ser>
        <c:ser>
          <c:idx val="2"/>
          <c:order val="2"/>
          <c:tx>
            <c:strRef>
              <c:f>Pivots!$U$3</c:f>
              <c:strCache>
                <c:ptCount val="1"/>
                <c:pt idx="0">
                  <c:v>% OTIF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Pivots!$R$4:$R$15</c:f>
              <c:strCache>
                <c:ptCount val="11"/>
                <c:pt idx="0">
                  <c:v>CIA S.A</c:v>
                </c:pt>
                <c:pt idx="1">
                  <c:v>CONCYSA</c:v>
                </c:pt>
                <c:pt idx="2">
                  <c:v>EL DORADO</c:v>
                </c:pt>
                <c:pt idx="3">
                  <c:v>EMPRESA DEL NORTE</c:v>
                </c:pt>
                <c:pt idx="4">
                  <c:v>EMPRESA DEL SUR</c:v>
                </c:pt>
                <c:pt idx="5">
                  <c:v>INPACTO S.A</c:v>
                </c:pt>
                <c:pt idx="6">
                  <c:v>JUAN SOSA</c:v>
                </c:pt>
                <c:pt idx="7">
                  <c:v>LA PODEROSA S.A</c:v>
                </c:pt>
                <c:pt idx="8">
                  <c:v>MAESTRO</c:v>
                </c:pt>
                <c:pt idx="9">
                  <c:v>SODIMAC</c:v>
                </c:pt>
                <c:pt idx="10">
                  <c:v>UNION S.A</c:v>
                </c:pt>
              </c:strCache>
            </c:strRef>
          </c:cat>
          <c:val>
            <c:numRef>
              <c:f>Pivots!$U$4:$U$15</c:f>
              <c:numCache>
                <c:formatCode>0%</c:formatCode>
                <c:ptCount val="11"/>
                <c:pt idx="0">
                  <c:v>0.47826086956521741</c:v>
                </c:pt>
                <c:pt idx="1">
                  <c:v>0.56521739130434778</c:v>
                </c:pt>
                <c:pt idx="2">
                  <c:v>0.30434782608695654</c:v>
                </c:pt>
                <c:pt idx="3">
                  <c:v>0.43478260869565216</c:v>
                </c:pt>
                <c:pt idx="4">
                  <c:v>0.47826086956521741</c:v>
                </c:pt>
                <c:pt idx="5">
                  <c:v>0.375</c:v>
                </c:pt>
                <c:pt idx="6">
                  <c:v>0.64583333333333337</c:v>
                </c:pt>
                <c:pt idx="7">
                  <c:v>0.61702127659574468</c:v>
                </c:pt>
                <c:pt idx="8">
                  <c:v>0.61702127659574468</c:v>
                </c:pt>
                <c:pt idx="9">
                  <c:v>0.6875</c:v>
                </c:pt>
                <c:pt idx="10">
                  <c:v>0.47826086956521741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8-4F49-B8BE-29AE00DC6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14540464"/>
        <c:axId val="514541776"/>
      </c:barChart>
      <c:catAx>
        <c:axId val="514540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41776"/>
        <c:crosses val="autoZero"/>
        <c:auto val="1"/>
        <c:lblAlgn val="ctr"/>
        <c:lblOffset val="100"/>
        <c:noMultiLvlLbl val="0"/>
      </c:catAx>
      <c:valAx>
        <c:axId val="51454177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4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5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Compras.xlsx]Pivots!TablaDinámica7</c:name>
    <c:fmtId val="1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15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400">
                <a:solidFill>
                  <a:sysClr val="windowText" lastClr="000000"/>
                </a:solidFill>
              </a:rPr>
              <a:t>CUMPLIMIENTOS POR CATEGORÍA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15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Pivots!$X$3</c:f>
              <c:strCache>
                <c:ptCount val="1"/>
                <c:pt idx="0">
                  <c:v>% Entregas completas</c:v>
                </c:pt>
              </c:strCache>
            </c:strRef>
          </c:tx>
          <c:spPr>
            <a:pattFill prst="narVert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Pivots!$W$4:$W$18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Pivots!$X$4:$X$18</c:f>
              <c:numCache>
                <c:formatCode>0%</c:formatCode>
                <c:ptCount val="14"/>
                <c:pt idx="0">
                  <c:v>0.33333333333333331</c:v>
                </c:pt>
                <c:pt idx="1">
                  <c:v>1</c:v>
                </c:pt>
                <c:pt idx="2">
                  <c:v>0.69230769230769229</c:v>
                </c:pt>
                <c:pt idx="3">
                  <c:v>0.72222222222222221</c:v>
                </c:pt>
                <c:pt idx="4">
                  <c:v>0.64197530864197527</c:v>
                </c:pt>
                <c:pt idx="5">
                  <c:v>0.63157894736842102</c:v>
                </c:pt>
                <c:pt idx="6">
                  <c:v>0.76923076923076927</c:v>
                </c:pt>
                <c:pt idx="7">
                  <c:v>0.6333333333333333</c:v>
                </c:pt>
                <c:pt idx="8">
                  <c:v>0.6588235294117647</c:v>
                </c:pt>
                <c:pt idx="9">
                  <c:v>0.66666666666666663</c:v>
                </c:pt>
                <c:pt idx="10">
                  <c:v>0.75</c:v>
                </c:pt>
                <c:pt idx="11">
                  <c:v>0.46666666666666667</c:v>
                </c:pt>
                <c:pt idx="12">
                  <c:v>0.52380952380952384</c:v>
                </c:pt>
                <c:pt idx="13">
                  <c:v>0.59375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1-4C0A-B42E-065830118FE4}"/>
            </c:ext>
          </c:extLst>
        </c:ser>
        <c:ser>
          <c:idx val="1"/>
          <c:order val="1"/>
          <c:tx>
            <c:strRef>
              <c:f>Pivots!$Y$3</c:f>
              <c:strCache>
                <c:ptCount val="1"/>
                <c:pt idx="0">
                  <c:v>% Entregas a tiempo</c:v>
                </c:pt>
              </c:strCache>
            </c:strRef>
          </c:tx>
          <c:spPr>
            <a:pattFill prst="narVert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cat>
            <c:strRef>
              <c:f>Pivots!$W$4:$W$18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Pivots!$Y$4:$Y$18</c:f>
              <c:numCache>
                <c:formatCode>0%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0.88888888888888884</c:v>
                </c:pt>
                <c:pt idx="5">
                  <c:v>0.94736842105263153</c:v>
                </c:pt>
                <c:pt idx="6">
                  <c:v>0.80769230769230771</c:v>
                </c:pt>
                <c:pt idx="7">
                  <c:v>0.9</c:v>
                </c:pt>
                <c:pt idx="8">
                  <c:v>0.83529411764705885</c:v>
                </c:pt>
                <c:pt idx="9">
                  <c:v>0.93333333333333335</c:v>
                </c:pt>
                <c:pt idx="10">
                  <c:v>0.875</c:v>
                </c:pt>
                <c:pt idx="11">
                  <c:v>0.8666666666666667</c:v>
                </c:pt>
                <c:pt idx="12">
                  <c:v>0.95238095238095233</c:v>
                </c:pt>
                <c:pt idx="13">
                  <c:v>0.8125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31-4C0A-B42E-065830118FE4}"/>
            </c:ext>
          </c:extLst>
        </c:ser>
        <c:ser>
          <c:idx val="2"/>
          <c:order val="2"/>
          <c:tx>
            <c:strRef>
              <c:f>Pivots!$Z$3</c:f>
              <c:strCache>
                <c:ptCount val="1"/>
                <c:pt idx="0">
                  <c:v>% OTIF</c:v>
                </c:pt>
              </c:strCache>
            </c:strRef>
          </c:tx>
          <c:spPr>
            <a:pattFill prst="narVert">
              <a:fgClr>
                <a:schemeClr val="accent3"/>
              </a:fgClr>
              <a:bgClr>
                <a:schemeClr val="accent3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3"/>
              </a:innerShdw>
            </a:effectLst>
          </c:spPr>
          <c:invertIfNegative val="0"/>
          <c:cat>
            <c:strRef>
              <c:f>Pivots!$W$4:$W$18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Pivots!$Z$4:$Z$18</c:f>
              <c:numCache>
                <c:formatCode>0%</c:formatCode>
                <c:ptCount val="14"/>
                <c:pt idx="0">
                  <c:v>0.33333333333333331</c:v>
                </c:pt>
                <c:pt idx="1">
                  <c:v>1</c:v>
                </c:pt>
                <c:pt idx="2">
                  <c:v>0.69230769230769229</c:v>
                </c:pt>
                <c:pt idx="3">
                  <c:v>0.72222222222222221</c:v>
                </c:pt>
                <c:pt idx="4">
                  <c:v>0.54320987654320985</c:v>
                </c:pt>
                <c:pt idx="5">
                  <c:v>0.57894736842105265</c:v>
                </c:pt>
                <c:pt idx="6">
                  <c:v>0.57692307692307687</c:v>
                </c:pt>
                <c:pt idx="7">
                  <c:v>0.6</c:v>
                </c:pt>
                <c:pt idx="8">
                  <c:v>0.57647058823529407</c:v>
                </c:pt>
                <c:pt idx="9">
                  <c:v>0.66666666666666663</c:v>
                </c:pt>
                <c:pt idx="10">
                  <c:v>0.625</c:v>
                </c:pt>
                <c:pt idx="11">
                  <c:v>0.36666666666666664</c:v>
                </c:pt>
                <c:pt idx="12">
                  <c:v>0.47619047619047616</c:v>
                </c:pt>
                <c:pt idx="13">
                  <c:v>0.46875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31-4C0A-B42E-065830118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-48"/>
        <c:axId val="514536200"/>
        <c:axId val="514541776"/>
      </c:barChart>
      <c:catAx>
        <c:axId val="514536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41776"/>
        <c:crosses val="autoZero"/>
        <c:auto val="1"/>
        <c:lblAlgn val="ctr"/>
        <c:lblOffset val="100"/>
        <c:noMultiLvlLbl val="0"/>
      </c:catAx>
      <c:valAx>
        <c:axId val="514541776"/>
        <c:scaling>
          <c:orientation val="minMax"/>
          <c:max val="1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36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Compras.xlsx]Pivots!TablaDinámica8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LEAD TIME PROMEDIO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Pivots!$AC$3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Pivots!$AB$4:$AB$6</c:f>
              <c:strCache>
                <c:ptCount val="2"/>
                <c:pt idx="0">
                  <c:v>2018</c:v>
                </c:pt>
                <c:pt idx="1">
                  <c:v>2019</c:v>
                </c:pt>
              </c:strCache>
            </c:strRef>
          </c:cat>
          <c:val>
            <c:numRef>
              <c:f>Pivots!$AC$4:$AC$6</c:f>
              <c:numCache>
                <c:formatCode>_ * #,##0.0_ ;_ * \-#,##0.0_ ;_ * "-"??_ ;_ @_ </c:formatCode>
                <c:ptCount val="2"/>
                <c:pt idx="0">
                  <c:v>17.689285714285713</c:v>
                </c:pt>
                <c:pt idx="1">
                  <c:v>17.714285714285715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40-463C-A296-636419E05F8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05799480"/>
        <c:axId val="205798168"/>
      </c:barChart>
      <c:catAx>
        <c:axId val="205799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5798168"/>
        <c:crosses val="autoZero"/>
        <c:auto val="1"/>
        <c:lblAlgn val="ctr"/>
        <c:lblOffset val="100"/>
        <c:noMultiLvlLbl val="0"/>
      </c:catAx>
      <c:valAx>
        <c:axId val="2057981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crossAx val="205799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Compras.xlsx]Pivots!TablaDinámica9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LEAD TIME PROMEDIO POR MES Y AÑO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rgbClr val="00B050"/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Pivots!$AG$3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Pivots!$AE$4:$AF$23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Pivots!$AG$4:$AG$23</c:f>
              <c:numCache>
                <c:formatCode>_ * #,##0.0_ ;_ * \-#,##0.0_ ;_ * "-"??_ ;_ @_ </c:formatCode>
                <c:ptCount val="17"/>
                <c:pt idx="0">
                  <c:v>17.903225806451612</c:v>
                </c:pt>
                <c:pt idx="1">
                  <c:v>19.368421052631579</c:v>
                </c:pt>
                <c:pt idx="2">
                  <c:v>19.611111111111111</c:v>
                </c:pt>
                <c:pt idx="3">
                  <c:v>16.25925925925926</c:v>
                </c:pt>
                <c:pt idx="4">
                  <c:v>17.920000000000002</c:v>
                </c:pt>
                <c:pt idx="5">
                  <c:v>16.75</c:v>
                </c:pt>
                <c:pt idx="6">
                  <c:v>17.862068965517242</c:v>
                </c:pt>
                <c:pt idx="7">
                  <c:v>13.35</c:v>
                </c:pt>
                <c:pt idx="8">
                  <c:v>19</c:v>
                </c:pt>
                <c:pt idx="9">
                  <c:v>17.37037037037037</c:v>
                </c:pt>
                <c:pt idx="10">
                  <c:v>18.600000000000001</c:v>
                </c:pt>
                <c:pt idx="11">
                  <c:v>18.705882352941178</c:v>
                </c:pt>
                <c:pt idx="12">
                  <c:v>16.884615384615383</c:v>
                </c:pt>
                <c:pt idx="13">
                  <c:v>17.559999999999999</c:v>
                </c:pt>
                <c:pt idx="14">
                  <c:v>18.111111111111111</c:v>
                </c:pt>
                <c:pt idx="15">
                  <c:v>17.3</c:v>
                </c:pt>
                <c:pt idx="16">
                  <c:v>18.80952380952381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3F-473B-94C6-304C51AB2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14434520"/>
        <c:axId val="514432224"/>
      </c:barChart>
      <c:catAx>
        <c:axId val="514434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432224"/>
        <c:crosses val="autoZero"/>
        <c:auto val="1"/>
        <c:lblAlgn val="ctr"/>
        <c:lblOffset val="100"/>
        <c:noMultiLvlLbl val="0"/>
      </c:catAx>
      <c:valAx>
        <c:axId val="51443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434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Compras.xlsx]Pivots!TablaDinámica10</c:name>
    <c:fmtId val="1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LEAD TIME POR PROVEEDOR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Pivots!$AJ$3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Pivots!$AI$4:$AI$15</c:f>
              <c:strCache>
                <c:ptCount val="11"/>
                <c:pt idx="0">
                  <c:v>CIA S.A</c:v>
                </c:pt>
                <c:pt idx="1">
                  <c:v>CONCYSA</c:v>
                </c:pt>
                <c:pt idx="2">
                  <c:v>EL DORADO</c:v>
                </c:pt>
                <c:pt idx="3">
                  <c:v>EMPRESA DEL NORTE</c:v>
                </c:pt>
                <c:pt idx="4">
                  <c:v>EMPRESA DEL SUR</c:v>
                </c:pt>
                <c:pt idx="5">
                  <c:v>INPACTO S.A</c:v>
                </c:pt>
                <c:pt idx="6">
                  <c:v>JUAN SOSA</c:v>
                </c:pt>
                <c:pt idx="7">
                  <c:v>LA PODEROSA S.A</c:v>
                </c:pt>
                <c:pt idx="8">
                  <c:v>MAESTRO</c:v>
                </c:pt>
                <c:pt idx="9">
                  <c:v>SODIMAC</c:v>
                </c:pt>
                <c:pt idx="10">
                  <c:v>UNION S.A</c:v>
                </c:pt>
              </c:strCache>
            </c:strRef>
          </c:cat>
          <c:val>
            <c:numRef>
              <c:f>Pivots!$AJ$4:$AJ$15</c:f>
              <c:numCache>
                <c:formatCode>_ * #,##0.0_ ;_ * \-#,##0.0_ ;_ * "-"??_ ;_ @_ </c:formatCode>
                <c:ptCount val="11"/>
                <c:pt idx="0">
                  <c:v>16.260869565217391</c:v>
                </c:pt>
                <c:pt idx="1">
                  <c:v>17.434782608695652</c:v>
                </c:pt>
                <c:pt idx="2">
                  <c:v>18.173913043478262</c:v>
                </c:pt>
                <c:pt idx="3">
                  <c:v>15.434782608695652</c:v>
                </c:pt>
                <c:pt idx="4">
                  <c:v>16.434782608695652</c:v>
                </c:pt>
                <c:pt idx="5">
                  <c:v>17.291666666666668</c:v>
                </c:pt>
                <c:pt idx="6">
                  <c:v>18.395833333333332</c:v>
                </c:pt>
                <c:pt idx="7">
                  <c:v>18.680851063829788</c:v>
                </c:pt>
                <c:pt idx="8">
                  <c:v>16.51063829787234</c:v>
                </c:pt>
                <c:pt idx="9">
                  <c:v>18.458333333333332</c:v>
                </c:pt>
                <c:pt idx="10">
                  <c:v>18.217391304347824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B5-432D-9F9F-A639C3A8476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14431240"/>
        <c:axId val="514432552"/>
      </c:barChart>
      <c:catAx>
        <c:axId val="514431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432552"/>
        <c:crosses val="autoZero"/>
        <c:auto val="1"/>
        <c:lblAlgn val="ctr"/>
        <c:lblOffset val="100"/>
        <c:noMultiLvlLbl val="0"/>
      </c:catAx>
      <c:valAx>
        <c:axId val="51443255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431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Compras.xlsx]Pivots!TablaDinámica11</c:name>
    <c:fmtId val="1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LEAD TIME POR CATEGORÍA</a:t>
            </a:r>
          </a:p>
        </c:rich>
      </c:tx>
      <c:layout>
        <c:manualLayout>
          <c:xMode val="edge"/>
          <c:yMode val="edge"/>
          <c:x val="0.45661371527777778"/>
          <c:y val="3.52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Pivots!$AM$3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Pivots!$AL$4:$AL$18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Pivots!$AM$4:$AM$18</c:f>
              <c:numCache>
                <c:formatCode>_ * #,##0.0_ ;_ * \-#,##0.0_ ;_ * "-"??_ ;_ @_ </c:formatCode>
                <c:ptCount val="14"/>
                <c:pt idx="0">
                  <c:v>20</c:v>
                </c:pt>
                <c:pt idx="1">
                  <c:v>27</c:v>
                </c:pt>
                <c:pt idx="2">
                  <c:v>21.692307692307693</c:v>
                </c:pt>
                <c:pt idx="3">
                  <c:v>14.5</c:v>
                </c:pt>
                <c:pt idx="4">
                  <c:v>17.135802469135804</c:v>
                </c:pt>
                <c:pt idx="5">
                  <c:v>20.210526315789473</c:v>
                </c:pt>
                <c:pt idx="6">
                  <c:v>15.692307692307692</c:v>
                </c:pt>
                <c:pt idx="7">
                  <c:v>20.266666666666666</c:v>
                </c:pt>
                <c:pt idx="8">
                  <c:v>17.094117647058823</c:v>
                </c:pt>
                <c:pt idx="9">
                  <c:v>18.933333333333334</c:v>
                </c:pt>
                <c:pt idx="10">
                  <c:v>16.666666666666668</c:v>
                </c:pt>
                <c:pt idx="11">
                  <c:v>20.133333333333333</c:v>
                </c:pt>
                <c:pt idx="12">
                  <c:v>18.80952380952381</c:v>
                </c:pt>
                <c:pt idx="1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F9-4ECF-9DD1-6F4F263CD2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512811168"/>
        <c:axId val="512812152"/>
      </c:barChart>
      <c:catAx>
        <c:axId val="512811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2812152"/>
        <c:crosses val="autoZero"/>
        <c:auto val="1"/>
        <c:lblAlgn val="ctr"/>
        <c:lblOffset val="100"/>
        <c:noMultiLvlLbl val="0"/>
      </c:catAx>
      <c:valAx>
        <c:axId val="512812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2811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757237</xdr:colOff>
      <xdr:row>7</xdr:row>
      <xdr:rowOff>2645</xdr:rowOff>
    </xdr:from>
    <xdr:to>
      <xdr:col>8</xdr:col>
      <xdr:colOff>421237</xdr:colOff>
      <xdr:row>24</xdr:row>
      <xdr:rowOff>4145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181AA70-6BE6-4588-BF40-483999C52B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68262</xdr:colOff>
      <xdr:row>7</xdr:row>
      <xdr:rowOff>12170</xdr:rowOff>
    </xdr:from>
    <xdr:to>
      <xdr:col>16</xdr:col>
      <xdr:colOff>494262</xdr:colOff>
      <xdr:row>24</xdr:row>
      <xdr:rowOff>13670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7498F92-3FDC-4F99-A9F6-88A71DBDE2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10583</xdr:colOff>
      <xdr:row>25</xdr:row>
      <xdr:rowOff>10583</xdr:rowOff>
    </xdr:from>
    <xdr:to>
      <xdr:col>8</xdr:col>
      <xdr:colOff>436583</xdr:colOff>
      <xdr:row>42</xdr:row>
      <xdr:rowOff>12083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9D86DB7-FD4A-401D-AC83-A8EBC0C33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757766</xdr:colOff>
      <xdr:row>24</xdr:row>
      <xdr:rowOff>186267</xdr:rowOff>
    </xdr:from>
    <xdr:to>
      <xdr:col>16</xdr:col>
      <xdr:colOff>421766</xdr:colOff>
      <xdr:row>41</xdr:row>
      <xdr:rowOff>187767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1853B48-8AAD-4C25-8021-AD208FB0E7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5216</xdr:colOff>
      <xdr:row>43</xdr:row>
      <xdr:rowOff>3099</xdr:rowOff>
    </xdr:from>
    <xdr:to>
      <xdr:col>8</xdr:col>
      <xdr:colOff>431216</xdr:colOff>
      <xdr:row>60</xdr:row>
      <xdr:rowOff>4599</xdr:rowOff>
    </xdr:to>
    <xdr:graphicFrame macro="">
      <xdr:nvGraphicFramePr>
        <xdr:cNvPr id="6" name="Gráfico 6">
          <a:extLst>
            <a:ext uri="{FF2B5EF4-FFF2-40B4-BE49-F238E27FC236}">
              <a16:creationId xmlns:a16="http://schemas.microsoft.com/office/drawing/2014/main" id="{01D1B185-701E-4A02-9FB8-382B412A03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751417</xdr:colOff>
      <xdr:row>42</xdr:row>
      <xdr:rowOff>179917</xdr:rowOff>
    </xdr:from>
    <xdr:to>
      <xdr:col>16</xdr:col>
      <xdr:colOff>415417</xdr:colOff>
      <xdr:row>59</xdr:row>
      <xdr:rowOff>181417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9ED48A8-3242-4F80-8D45-A3502B19B5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7937</xdr:colOff>
      <xdr:row>61</xdr:row>
      <xdr:rowOff>5820</xdr:rowOff>
    </xdr:from>
    <xdr:to>
      <xdr:col>8</xdr:col>
      <xdr:colOff>433937</xdr:colOff>
      <xdr:row>78</xdr:row>
      <xdr:rowOff>7320</xdr:rowOff>
    </xdr:to>
    <xdr:graphicFrame macro="">
      <xdr:nvGraphicFramePr>
        <xdr:cNvPr id="8" name="Gráfico 8">
          <a:extLst>
            <a:ext uri="{FF2B5EF4-FFF2-40B4-BE49-F238E27FC236}">
              <a16:creationId xmlns:a16="http://schemas.microsoft.com/office/drawing/2014/main" id="{CA88988C-C9FC-44F2-BB00-6B012BEC85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24871</xdr:colOff>
      <xdr:row>61</xdr:row>
      <xdr:rowOff>7937</xdr:rowOff>
    </xdr:from>
    <xdr:to>
      <xdr:col>16</xdr:col>
      <xdr:colOff>450871</xdr:colOff>
      <xdr:row>78</xdr:row>
      <xdr:rowOff>9437</xdr:rowOff>
    </xdr:to>
    <xdr:graphicFrame macro="">
      <xdr:nvGraphicFramePr>
        <xdr:cNvPr id="9" name="Gráfico 9">
          <a:extLst>
            <a:ext uri="{FF2B5EF4-FFF2-40B4-BE49-F238E27FC236}">
              <a16:creationId xmlns:a16="http://schemas.microsoft.com/office/drawing/2014/main" id="{60BFE1E3-2E14-4B4D-AB84-99F5E7EACC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4234</xdr:colOff>
      <xdr:row>79</xdr:row>
      <xdr:rowOff>4233</xdr:rowOff>
    </xdr:from>
    <xdr:to>
      <xdr:col>8</xdr:col>
      <xdr:colOff>430234</xdr:colOff>
      <xdr:row>96</xdr:row>
      <xdr:rowOff>5733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388DCF0-765C-46EA-88D2-3CC613EF0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5292</xdr:colOff>
      <xdr:row>79</xdr:row>
      <xdr:rowOff>12700</xdr:rowOff>
    </xdr:from>
    <xdr:to>
      <xdr:col>16</xdr:col>
      <xdr:colOff>431292</xdr:colOff>
      <xdr:row>96</xdr:row>
      <xdr:rowOff>14200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59E81047-3A07-4C6B-A1D2-2D5F1EA5B3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6</xdr:col>
      <xdr:colOff>222249</xdr:colOff>
      <xdr:row>0</xdr:row>
      <xdr:rowOff>52916</xdr:rowOff>
    </xdr:from>
    <xdr:to>
      <xdr:col>12</xdr:col>
      <xdr:colOff>243417</xdr:colOff>
      <xdr:row>6</xdr:row>
      <xdr:rowOff>105834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Categoría">
              <a:extLst>
                <a:ext uri="{FF2B5EF4-FFF2-40B4-BE49-F238E27FC236}">
                  <a16:creationId xmlns:a16="http://schemas.microsoft.com/office/drawing/2014/main" id="{851F7B00-D2CF-4D72-884F-94DCC2ECAE6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tegorí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9" y="52916"/>
              <a:ext cx="4593168" cy="119591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402164</xdr:colOff>
      <xdr:row>0</xdr:row>
      <xdr:rowOff>63500</xdr:rowOff>
    </xdr:from>
    <xdr:to>
      <xdr:col>17</xdr:col>
      <xdr:colOff>698499</xdr:colOff>
      <xdr:row>6</xdr:row>
      <xdr:rowOff>74084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Proveedor">
              <a:extLst>
                <a:ext uri="{FF2B5EF4-FFF2-40B4-BE49-F238E27FC236}">
                  <a16:creationId xmlns:a16="http://schemas.microsoft.com/office/drawing/2014/main" id="{B4EDD20B-79DF-4258-B431-BC1FAA9206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eedo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46164" y="63500"/>
              <a:ext cx="4106335" cy="115358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285751</xdr:colOff>
      <xdr:row>0</xdr:row>
      <xdr:rowOff>63501</xdr:rowOff>
    </xdr:from>
    <xdr:to>
      <xdr:col>6</xdr:col>
      <xdr:colOff>116417</xdr:colOff>
      <xdr:row>6</xdr:row>
      <xdr:rowOff>127001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Mes">
              <a:extLst>
                <a:ext uri="{FF2B5EF4-FFF2-40B4-BE49-F238E27FC236}">
                  <a16:creationId xmlns:a16="http://schemas.microsoft.com/office/drawing/2014/main" id="{DB6475CA-3CE6-4A0A-AEC6-52E2C80459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1" y="63501"/>
              <a:ext cx="2878666" cy="1206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606424</xdr:colOff>
      <xdr:row>0</xdr:row>
      <xdr:rowOff>52918</xdr:rowOff>
    </xdr:from>
    <xdr:to>
      <xdr:col>2</xdr:col>
      <xdr:colOff>179917</xdr:colOff>
      <xdr:row>6</xdr:row>
      <xdr:rowOff>95252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Año">
              <a:extLst>
                <a:ext uri="{FF2B5EF4-FFF2-40B4-BE49-F238E27FC236}">
                  <a16:creationId xmlns:a16="http://schemas.microsoft.com/office/drawing/2014/main" id="{C941F2EC-4282-454A-9D4D-78D46DE4C67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6424" y="52918"/>
              <a:ext cx="1097493" cy="11853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8583101854" createdVersion="6" refreshedVersion="8" minRefreshableVersion="3" recordCount="399" xr:uid="{4AB171C7-3FB8-4B3F-9BB1-895219D47466}">
  <cacheSource type="worksheet">
    <worksheetSource name="Tabla1"/>
  </cacheSource>
  <cacheFields count="17">
    <cacheField name="Fecha" numFmtId="14">
      <sharedItems containsSemiMixedTypes="0" containsNonDate="0" containsDate="1" containsString="0" minDate="2018-01-01T00:00:00" maxDate="2019-06-01T00:00:00"/>
    </cacheField>
    <cacheField name="Nro de orden de compra" numFmtId="0">
      <sharedItems/>
    </cacheField>
    <cacheField name="Código" numFmtId="0">
      <sharedItems containsSemiMixedTypes="0" containsString="0" containsNumber="1" containsInteger="1" minValue="347569" maxValue="369697"/>
    </cacheField>
    <cacheField name="Producto" numFmtId="0">
      <sharedItems/>
    </cacheField>
    <cacheField name="Unidad de medida" numFmtId="0">
      <sharedItems/>
    </cacheField>
    <cacheField name="Categoría" numFmtId="0">
      <sharedItems count="14">
        <s v="09 - PARTES DE MOTOR"/>
        <s v="13 - TRACCION"/>
        <s v="07 - PEDALES Y POSAPIES"/>
        <s v="05 - COLISION"/>
        <s v="08 - ELECTRICO"/>
        <s v="14 - LUCES"/>
        <s v="15 - MISCELANEOS"/>
        <s v="04 - FRENOS Y EMBRAGUES"/>
        <s v="03 - FILTROS"/>
        <s v="10 - PALANCAS Y CHICOTES"/>
        <s v="11 - LLANTAS Y HULES"/>
        <s v="06 - AMORTIGUADORES"/>
        <s v="01 - BATERIAS"/>
        <s v="02 - BUJIAS"/>
      </sharedItems>
    </cacheField>
    <cacheField name="Proveedor" numFmtId="0">
      <sharedItems count="11">
        <s v="LA PODEROSA S.A"/>
        <s v="MAESTRO"/>
        <s v="EMPRESA DEL SUR"/>
        <s v="INPACTO S.A"/>
        <s v="SODIMAC"/>
        <s v="JUAN SOSA"/>
        <s v="EL DORADO"/>
        <s v="EMPRESA DEL NORTE"/>
        <s v="UNION S.A"/>
        <s v="CONCYSA"/>
        <s v="CIA S.A"/>
      </sharedItems>
    </cacheField>
    <cacheField name="Cantidad solicitada en O/C" numFmtId="0">
      <sharedItems containsSemiMixedTypes="0" containsString="0" containsNumber="1" containsInteger="1" minValue="101" maxValue="500"/>
    </cacheField>
    <cacheField name="Cantidad entregada" numFmtId="0">
      <sharedItems containsSemiMixedTypes="0" containsString="0" containsNumber="1" containsInteger="1" minValue="82" maxValue="499"/>
    </cacheField>
    <cacheField name="Fecha de entrega real" numFmtId="14">
      <sharedItems containsSemiMixedTypes="0" containsNonDate="0" containsDate="1" containsString="0" minDate="2018-01-01T00:00:00" maxDate="2019-06-29T00:00:00"/>
    </cacheField>
    <cacheField name="Días transcurridos" numFmtId="0">
      <sharedItems containsSemiMixedTypes="0" containsString="0" containsNumber="1" containsInteger="1" minValue="0" maxValue="30"/>
    </cacheField>
    <cacheField name="Lead time" numFmtId="0">
      <sharedItems containsSemiMixedTypes="0" containsString="0" containsNumber="1" containsInteger="1" minValue="5" maxValue="30"/>
    </cacheField>
    <cacheField name="Mes" numFmtId="0">
      <sharedItems count="12">
        <s v="Ene"/>
        <s v="Feb"/>
        <s v="Mar"/>
        <s v="Abr"/>
        <s v="May"/>
        <s v="Jun"/>
        <s v="Jul"/>
        <s v="Ago"/>
        <s v="Set"/>
        <s v="Oct"/>
        <s v="Nov"/>
        <s v="Dic"/>
      </sharedItems>
    </cacheField>
    <cacheField name="Año" numFmtId="0">
      <sharedItems containsSemiMixedTypes="0" containsString="0" containsNumber="1" containsInteger="1" minValue="2018" maxValue="2019" count="2">
        <n v="2018"/>
        <n v="2019"/>
      </sharedItems>
    </cacheField>
    <cacheField name="Entregas completas %" numFmtId="9">
      <sharedItems containsSemiMixedTypes="0" containsString="0" containsNumber="1" containsInteger="1" minValue="0" maxValue="1"/>
    </cacheField>
    <cacheField name="Entregas a tiempo" numFmtId="9">
      <sharedItems containsSemiMixedTypes="0" containsString="0" containsNumber="1" containsInteger="1" minValue="0" maxValue="1"/>
    </cacheField>
    <cacheField name="OTIF" numFmtId="9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 pivotCacheId="182643689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99">
  <r>
    <d v="2018-01-01T00:00:00"/>
    <s v="OC-3011562"/>
    <n v="347590"/>
    <s v="CUBIERTA DERECHA DE CARTER"/>
    <s v="UN"/>
    <x v="0"/>
    <x v="0"/>
    <n v="179"/>
    <n v="179"/>
    <d v="2018-01-01T00:00:00"/>
    <n v="0"/>
    <n v="25"/>
    <x v="0"/>
    <x v="0"/>
    <n v="1"/>
    <n v="1"/>
    <n v="1"/>
  </r>
  <r>
    <d v="2018-01-02T00:00:00"/>
    <s v="OC-3012554"/>
    <n v="348027"/>
    <s v="RIN DELANTERO"/>
    <s v="UN"/>
    <x v="1"/>
    <x v="1"/>
    <n v="273"/>
    <n v="273"/>
    <d v="2018-01-02T00:00:00"/>
    <n v="0"/>
    <n v="16"/>
    <x v="0"/>
    <x v="0"/>
    <n v="1"/>
    <n v="1"/>
    <n v="1"/>
  </r>
  <r>
    <d v="2018-01-03T00:00:00"/>
    <s v="OC-3013908"/>
    <n v="348079"/>
    <s v="CONJUNTO POTENCIADOR FINAL"/>
    <s v="UN"/>
    <x v="1"/>
    <x v="2"/>
    <n v="448"/>
    <n v="318"/>
    <d v="2018-01-03T00:00:00"/>
    <n v="0"/>
    <n v="17"/>
    <x v="0"/>
    <x v="0"/>
    <n v="0"/>
    <n v="1"/>
    <n v="0"/>
  </r>
  <r>
    <d v="2018-01-04T00:00:00"/>
    <s v="OC-3012180"/>
    <n v="347852"/>
    <s v="CONJ. COMPLETO PATADA ARRANQUE"/>
    <s v="UN"/>
    <x v="2"/>
    <x v="1"/>
    <n v="181"/>
    <n v="177"/>
    <d v="2018-01-04T00:00:00"/>
    <n v="0"/>
    <n v="9"/>
    <x v="0"/>
    <x v="0"/>
    <n v="0"/>
    <n v="1"/>
    <n v="0"/>
  </r>
  <r>
    <d v="2018-01-04T00:00:00"/>
    <s v="OC-3030896"/>
    <n v="348808"/>
    <s v="CUBIERTA TRASERA IZQ PLATA"/>
    <s v="UN"/>
    <x v="3"/>
    <x v="0"/>
    <n v="350"/>
    <n v="350"/>
    <d v="2018-01-19T00:00:00"/>
    <n v="15"/>
    <n v="15"/>
    <x v="0"/>
    <x v="0"/>
    <n v="1"/>
    <n v="1"/>
    <n v="1"/>
  </r>
  <r>
    <d v="2018-01-07T00:00:00"/>
    <s v="OC-3017905"/>
    <n v="366795"/>
    <s v="RELE DE DIRECCIONALES"/>
    <s v="UN"/>
    <x v="4"/>
    <x v="0"/>
    <n v="494"/>
    <n v="395"/>
    <d v="2018-01-15T00:00:00"/>
    <n v="8"/>
    <n v="13"/>
    <x v="0"/>
    <x v="0"/>
    <n v="0"/>
    <n v="1"/>
    <n v="0"/>
  </r>
  <r>
    <d v="2018-01-07T00:00:00"/>
    <s v="OC-3000371"/>
    <n v="347917"/>
    <s v="FARO TRASERO"/>
    <s v="UN"/>
    <x v="5"/>
    <x v="3"/>
    <n v="125"/>
    <n v="125"/>
    <d v="2018-01-07T00:00:00"/>
    <n v="0"/>
    <n v="25"/>
    <x v="0"/>
    <x v="0"/>
    <n v="1"/>
    <n v="1"/>
    <n v="1"/>
  </r>
  <r>
    <d v="2018-01-09T00:00:00"/>
    <s v="OC-3020145"/>
    <n v="348511"/>
    <s v="EMPAQUETADURA CABEZA CILINDRO"/>
    <s v="UN"/>
    <x v="0"/>
    <x v="0"/>
    <n v="367"/>
    <n v="367"/>
    <d v="2018-01-09T00:00:00"/>
    <n v="0"/>
    <n v="27"/>
    <x v="0"/>
    <x v="0"/>
    <n v="1"/>
    <n v="1"/>
    <n v="1"/>
  </r>
  <r>
    <d v="2018-01-14T00:00:00"/>
    <s v="OC-3002639"/>
    <n v="348820"/>
    <s v="ASIENTO DOBLE/GR/NE/."/>
    <s v="UN"/>
    <x v="6"/>
    <x v="4"/>
    <n v="400"/>
    <n v="400"/>
    <d v="2018-01-27T00:00:00"/>
    <n v="13"/>
    <n v="23"/>
    <x v="0"/>
    <x v="0"/>
    <n v="1"/>
    <n v="1"/>
    <n v="1"/>
  </r>
  <r>
    <d v="2018-01-15T00:00:00"/>
    <s v="OC-3027094"/>
    <n v="347889"/>
    <s v="CLAXON"/>
    <s v="UN"/>
    <x v="4"/>
    <x v="5"/>
    <n v="468"/>
    <n v="346"/>
    <d v="2018-01-15T00:00:00"/>
    <n v="0"/>
    <n v="12"/>
    <x v="0"/>
    <x v="0"/>
    <n v="0"/>
    <n v="1"/>
    <n v="0"/>
  </r>
  <r>
    <d v="2018-01-15T00:00:00"/>
    <s v="OC-3013773"/>
    <n v="348777"/>
    <s v="CUBIERTA DECORATIV/AMARI/."/>
    <s v="UN"/>
    <x v="3"/>
    <x v="4"/>
    <n v="433"/>
    <n v="320"/>
    <d v="2018-01-26T00:00:00"/>
    <n v="11"/>
    <n v="11"/>
    <x v="0"/>
    <x v="0"/>
    <n v="0"/>
    <n v="1"/>
    <n v="0"/>
  </r>
  <r>
    <d v="2018-01-15T00:00:00"/>
    <s v="OC-3008475"/>
    <n v="366810"/>
    <s v="DIRECCIONAL DEL DER"/>
    <s v="UN"/>
    <x v="5"/>
    <x v="1"/>
    <n v="377"/>
    <n v="377"/>
    <d v="2018-01-15T00:00:00"/>
    <n v="0"/>
    <n v="17"/>
    <x v="0"/>
    <x v="0"/>
    <n v="1"/>
    <n v="1"/>
    <n v="1"/>
  </r>
  <r>
    <d v="2018-01-16T00:00:00"/>
    <s v="OC-3011012"/>
    <n v="366813"/>
    <s v="FOCO FARO"/>
    <s v="UN"/>
    <x v="5"/>
    <x v="0"/>
    <n v="192"/>
    <n v="192"/>
    <d v="2018-01-29T00:00:00"/>
    <n v="13"/>
    <n v="21"/>
    <x v="0"/>
    <x v="0"/>
    <n v="1"/>
    <n v="1"/>
    <n v="1"/>
  </r>
  <r>
    <d v="2018-01-17T00:00:00"/>
    <s v="OC-3002925"/>
    <n v="348397"/>
    <s v="CUBIERTA DE TIMON IZQ"/>
    <s v="UN"/>
    <x v="3"/>
    <x v="0"/>
    <n v="256"/>
    <n v="230"/>
    <d v="2018-01-17T00:00:00"/>
    <n v="0"/>
    <n v="5"/>
    <x v="0"/>
    <x v="0"/>
    <n v="0"/>
    <n v="1"/>
    <n v="0"/>
  </r>
  <r>
    <d v="2018-01-17T00:00:00"/>
    <s v="OC-3022605"/>
    <n v="364398"/>
    <s v="RETROVISOR DERECHO VINO"/>
    <s v="UN"/>
    <x v="3"/>
    <x v="0"/>
    <n v="208"/>
    <n v="208"/>
    <d v="2018-02-05T00:00:00"/>
    <n v="19"/>
    <n v="24"/>
    <x v="0"/>
    <x v="0"/>
    <n v="1"/>
    <n v="1"/>
    <n v="1"/>
  </r>
  <r>
    <d v="2018-01-18T00:00:00"/>
    <s v="OC-3006045"/>
    <n v="347760"/>
    <s v="ENGRANAJE SECUNDARIO DE SEGUND"/>
    <s v="UN"/>
    <x v="0"/>
    <x v="6"/>
    <n v="192"/>
    <n v="188"/>
    <d v="2018-01-18T00:00:00"/>
    <n v="0"/>
    <n v="8"/>
    <x v="0"/>
    <x v="0"/>
    <n v="0"/>
    <n v="1"/>
    <n v="0"/>
  </r>
  <r>
    <d v="2018-01-21T00:00:00"/>
    <s v="OC-3031414"/>
    <n v="348107"/>
    <s v="ZAPATAS DE FRENO"/>
    <s v="UN"/>
    <x v="7"/>
    <x v="4"/>
    <n v="234"/>
    <n v="234"/>
    <d v="2018-01-29T00:00:00"/>
    <n v="8"/>
    <n v="9"/>
    <x v="0"/>
    <x v="0"/>
    <n v="1"/>
    <n v="1"/>
    <n v="1"/>
  </r>
  <r>
    <d v="2018-01-23T00:00:00"/>
    <s v="OC-3025297"/>
    <n v="367774"/>
    <s v="CONJUNTO PEDALES Y POSPIE DER"/>
    <s v="UN"/>
    <x v="2"/>
    <x v="5"/>
    <n v="168"/>
    <n v="168"/>
    <d v="2018-01-23T00:00:00"/>
    <n v="0"/>
    <n v="19"/>
    <x v="0"/>
    <x v="0"/>
    <n v="1"/>
    <n v="1"/>
    <n v="1"/>
  </r>
  <r>
    <d v="2018-01-23T00:00:00"/>
    <s v="OC-3010165"/>
    <n v="348381"/>
    <s v="TAPABARRO TRASERO"/>
    <s v="UN"/>
    <x v="3"/>
    <x v="3"/>
    <n v="494"/>
    <n v="429"/>
    <d v="2018-01-23T00:00:00"/>
    <n v="0"/>
    <n v="28"/>
    <x v="0"/>
    <x v="0"/>
    <n v="0"/>
    <n v="1"/>
    <n v="0"/>
  </r>
  <r>
    <d v="2018-01-25T00:00:00"/>
    <s v="OC-3020511"/>
    <n v="347879"/>
    <s v="ARNES DE CABLES"/>
    <s v="UN"/>
    <x v="4"/>
    <x v="7"/>
    <n v="286"/>
    <n v="286"/>
    <d v="2018-01-25T00:00:00"/>
    <n v="0"/>
    <n v="23"/>
    <x v="0"/>
    <x v="0"/>
    <n v="1"/>
    <n v="1"/>
    <n v="1"/>
  </r>
  <r>
    <d v="2018-01-26T00:00:00"/>
    <s v="OC-3002879"/>
    <n v="362184"/>
    <s v="ESPEJO RETROVISOR IZQ"/>
    <s v="UN"/>
    <x v="3"/>
    <x v="8"/>
    <n v="179"/>
    <n v="146"/>
    <d v="2018-01-26T00:00:00"/>
    <n v="0"/>
    <n v="22"/>
    <x v="0"/>
    <x v="0"/>
    <n v="0"/>
    <n v="1"/>
    <n v="0"/>
  </r>
  <r>
    <d v="2018-01-27T00:00:00"/>
    <s v="OC-3022755"/>
    <n v="347890"/>
    <s v="CLAXON DOBLE CON BASE"/>
    <s v="UN"/>
    <x v="4"/>
    <x v="9"/>
    <n v="235"/>
    <n v="235"/>
    <d v="2018-01-27T00:00:00"/>
    <n v="0"/>
    <n v="19"/>
    <x v="0"/>
    <x v="0"/>
    <n v="1"/>
    <n v="1"/>
    <n v="1"/>
  </r>
  <r>
    <d v="2018-01-27T00:00:00"/>
    <s v="OC-3015033"/>
    <n v="368042"/>
    <s v="ARNES DE CABLES"/>
    <s v="UN"/>
    <x v="4"/>
    <x v="10"/>
    <n v="241"/>
    <n v="195"/>
    <d v="2018-01-27T00:00:00"/>
    <n v="0"/>
    <n v="20"/>
    <x v="0"/>
    <x v="0"/>
    <n v="0"/>
    <n v="1"/>
    <n v="0"/>
  </r>
  <r>
    <d v="2018-01-28T00:00:00"/>
    <s v="OC-3009520"/>
    <n v="348152"/>
    <s v="CAJA DE VELOCIMETRO"/>
    <s v="UN"/>
    <x v="1"/>
    <x v="0"/>
    <n v="162"/>
    <n v="162"/>
    <d v="2018-01-28T00:00:00"/>
    <n v="0"/>
    <n v="26"/>
    <x v="0"/>
    <x v="0"/>
    <n v="1"/>
    <n v="1"/>
    <n v="1"/>
  </r>
  <r>
    <d v="2018-01-28T00:00:00"/>
    <s v="OC-3009644"/>
    <n v="353543"/>
    <s v="IMPULSOR DE BALANCIN"/>
    <s v="UN"/>
    <x v="0"/>
    <x v="1"/>
    <n v="157"/>
    <n v="117"/>
    <d v="2018-02-21T00:00:00"/>
    <n v="24"/>
    <n v="10"/>
    <x v="0"/>
    <x v="0"/>
    <n v="0"/>
    <n v="0"/>
    <n v="0"/>
  </r>
  <r>
    <d v="2018-01-28T00:00:00"/>
    <s v="OC-3011711"/>
    <n v="347968"/>
    <s v="SENSOR DE COMBUSTIBLE"/>
    <s v="UN"/>
    <x v="8"/>
    <x v="0"/>
    <n v="209"/>
    <n v="209"/>
    <d v="2018-01-28T00:00:00"/>
    <n v="0"/>
    <n v="26"/>
    <x v="0"/>
    <x v="0"/>
    <n v="1"/>
    <n v="1"/>
    <n v="1"/>
  </r>
  <r>
    <d v="2018-01-30T00:00:00"/>
    <s v="OC-3024091"/>
    <n v="348850"/>
    <s v="TANQUE DE COMBUSTI/ROJO/."/>
    <s v="UN"/>
    <x v="3"/>
    <x v="1"/>
    <n v="499"/>
    <n v="499"/>
    <d v="2018-01-30T00:00:00"/>
    <n v="0"/>
    <n v="9"/>
    <x v="0"/>
    <x v="0"/>
    <n v="1"/>
    <n v="1"/>
    <n v="1"/>
  </r>
  <r>
    <d v="2018-01-30T00:00:00"/>
    <s v="OC-3004336"/>
    <n v="347949"/>
    <s v="CONJUNTO VELOCIMETRO"/>
    <s v="UN"/>
    <x v="4"/>
    <x v="4"/>
    <n v="179"/>
    <n v="179"/>
    <d v="2018-01-30T00:00:00"/>
    <n v="0"/>
    <n v="24"/>
    <x v="0"/>
    <x v="0"/>
    <n v="1"/>
    <n v="1"/>
    <n v="1"/>
  </r>
  <r>
    <d v="2018-01-30T00:00:00"/>
    <s v="OC-3010759"/>
    <n v="348881"/>
    <s v="RETROVISOR IZQUIER/AMARI/."/>
    <s v="UN"/>
    <x v="3"/>
    <x v="8"/>
    <n v="252"/>
    <n v="204"/>
    <d v="2018-01-30T00:00:00"/>
    <n v="0"/>
    <n v="9"/>
    <x v="0"/>
    <x v="0"/>
    <n v="0"/>
    <n v="1"/>
    <n v="0"/>
  </r>
  <r>
    <d v="2018-01-30T00:00:00"/>
    <s v="OC-3023075"/>
    <n v="367827"/>
    <s v="CUBIERTA IZQ"/>
    <s v="UN"/>
    <x v="3"/>
    <x v="4"/>
    <n v="209"/>
    <n v="209"/>
    <d v="2018-01-30T00:00:00"/>
    <n v="0"/>
    <n v="22"/>
    <x v="0"/>
    <x v="0"/>
    <n v="1"/>
    <n v="1"/>
    <n v="1"/>
  </r>
  <r>
    <d v="2018-01-31T00:00:00"/>
    <s v="OC-3001192"/>
    <n v="347887"/>
    <s v="RELE DE DIRECCIONALES"/>
    <s v="UN"/>
    <x v="4"/>
    <x v="3"/>
    <n v="272"/>
    <n v="244"/>
    <d v="2018-01-31T00:00:00"/>
    <n v="0"/>
    <n v="21"/>
    <x v="0"/>
    <x v="0"/>
    <n v="0"/>
    <n v="1"/>
    <n v="0"/>
  </r>
  <r>
    <d v="2018-02-02T00:00:00"/>
    <s v="OC-3018747"/>
    <n v="347770"/>
    <s v="ENGRANE DE TRACCION (PIÑON)"/>
    <s v="UN"/>
    <x v="0"/>
    <x v="4"/>
    <n v="369"/>
    <n v="369"/>
    <d v="2018-02-02T00:00:00"/>
    <n v="0"/>
    <n v="27"/>
    <x v="1"/>
    <x v="0"/>
    <n v="1"/>
    <n v="1"/>
    <n v="1"/>
  </r>
  <r>
    <d v="2018-02-04T00:00:00"/>
    <s v="OC-3008196"/>
    <n v="362727"/>
    <s v="CUBIERTA FRONTAL SUP ROJO"/>
    <s v="UN"/>
    <x v="3"/>
    <x v="5"/>
    <n v="408"/>
    <n v="408"/>
    <d v="2018-02-04T00:00:00"/>
    <n v="0"/>
    <n v="12"/>
    <x v="1"/>
    <x v="0"/>
    <n v="1"/>
    <n v="1"/>
    <n v="1"/>
  </r>
  <r>
    <d v="2018-02-06T00:00:00"/>
    <s v="OC-3004643"/>
    <n v="362724"/>
    <s v="CUBIERTA DE COLA DER AZUL"/>
    <s v="UN"/>
    <x v="3"/>
    <x v="0"/>
    <n v="183"/>
    <n v="183"/>
    <d v="2018-02-06T00:00:00"/>
    <n v="0"/>
    <n v="14"/>
    <x v="1"/>
    <x v="0"/>
    <n v="1"/>
    <n v="1"/>
    <n v="1"/>
  </r>
  <r>
    <d v="2018-02-07T00:00:00"/>
    <s v="OC-3015601"/>
    <n v="362789"/>
    <s v="CUBIERTA DER SUP NARANJA"/>
    <s v="UN"/>
    <x v="3"/>
    <x v="0"/>
    <n v="452"/>
    <n v="429"/>
    <d v="2018-02-23T00:00:00"/>
    <n v="16"/>
    <n v="25"/>
    <x v="1"/>
    <x v="0"/>
    <n v="0"/>
    <n v="1"/>
    <n v="0"/>
  </r>
  <r>
    <d v="2018-02-08T00:00:00"/>
    <s v="OC-3015811"/>
    <n v="362665"/>
    <s v="PLACA CONECTORA TRASERA ROJA"/>
    <s v="UN"/>
    <x v="3"/>
    <x v="0"/>
    <n v="212"/>
    <n v="156"/>
    <d v="2018-02-08T00:00:00"/>
    <n v="0"/>
    <n v="19"/>
    <x v="1"/>
    <x v="0"/>
    <n v="0"/>
    <n v="1"/>
    <n v="0"/>
  </r>
  <r>
    <d v="2018-02-09T00:00:00"/>
    <s v="OC-3018112"/>
    <n v="348680"/>
    <s v="O-RING,27.4*2.4"/>
    <s v="UN"/>
    <x v="0"/>
    <x v="7"/>
    <n v="200"/>
    <n v="200"/>
    <d v="2018-03-08T00:00:00"/>
    <n v="27"/>
    <n v="6"/>
    <x v="1"/>
    <x v="0"/>
    <n v="1"/>
    <n v="0"/>
    <n v="0"/>
  </r>
  <r>
    <d v="2018-02-13T00:00:00"/>
    <s v="OC-3023006"/>
    <n v="347994"/>
    <s v="BOTON INTERRUPTOR FARO/LUCES"/>
    <s v="UN"/>
    <x v="9"/>
    <x v="4"/>
    <n v="241"/>
    <n v="241"/>
    <d v="2018-02-13T00:00:00"/>
    <n v="0"/>
    <n v="21"/>
    <x v="1"/>
    <x v="0"/>
    <n v="1"/>
    <n v="1"/>
    <n v="1"/>
  </r>
  <r>
    <d v="2018-02-14T00:00:00"/>
    <s v="OC-3011998"/>
    <n v="348429"/>
    <s v="CAJA UTILITARIA"/>
    <s v="UN"/>
    <x v="3"/>
    <x v="5"/>
    <n v="365"/>
    <n v="365"/>
    <d v="2018-02-14T00:00:00"/>
    <n v="0"/>
    <n v="30"/>
    <x v="1"/>
    <x v="0"/>
    <n v="1"/>
    <n v="1"/>
    <n v="1"/>
  </r>
  <r>
    <d v="2018-02-18T00:00:00"/>
    <s v="OC-3000448"/>
    <n v="348574"/>
    <s v="TORNILLO DE DRENADO"/>
    <s v="UN"/>
    <x v="0"/>
    <x v="4"/>
    <n v="247"/>
    <n v="247"/>
    <d v="2018-02-18T00:00:00"/>
    <n v="0"/>
    <n v="16"/>
    <x v="1"/>
    <x v="0"/>
    <n v="1"/>
    <n v="1"/>
    <n v="1"/>
  </r>
  <r>
    <d v="2018-02-19T00:00:00"/>
    <s v="OC-3011055"/>
    <n v="348403"/>
    <s v="CUBIERTA FRONTAL GUANTERA"/>
    <s v="UN"/>
    <x v="3"/>
    <x v="0"/>
    <n v="419"/>
    <n v="419"/>
    <d v="2018-02-19T00:00:00"/>
    <n v="0"/>
    <n v="29"/>
    <x v="1"/>
    <x v="0"/>
    <n v="1"/>
    <n v="1"/>
    <n v="1"/>
  </r>
  <r>
    <d v="2018-02-19T00:00:00"/>
    <s v="OC-3026737"/>
    <n v="347980"/>
    <s v="CONJUNTO DE MANDO IZQUIERDO"/>
    <s v="UN"/>
    <x v="9"/>
    <x v="5"/>
    <n v="182"/>
    <n v="182"/>
    <d v="2018-02-19T00:00:00"/>
    <n v="0"/>
    <n v="17"/>
    <x v="1"/>
    <x v="0"/>
    <n v="1"/>
    <n v="1"/>
    <n v="1"/>
  </r>
  <r>
    <d v="2018-02-20T00:00:00"/>
    <s v="OC-3016901"/>
    <n v="348642"/>
    <s v="EMPAQUETADURA CUB IZQ CARTER"/>
    <s v="UN"/>
    <x v="0"/>
    <x v="1"/>
    <n v="162"/>
    <n v="162"/>
    <d v="2018-02-20T00:00:00"/>
    <n v="0"/>
    <n v="29"/>
    <x v="1"/>
    <x v="0"/>
    <n v="1"/>
    <n v="1"/>
    <n v="1"/>
  </r>
  <r>
    <d v="2018-02-21T00:00:00"/>
    <s v="OC-3008528"/>
    <n v="347605"/>
    <s v="EMPAQUETADURA DE CILINDRO"/>
    <s v="UN"/>
    <x v="0"/>
    <x v="1"/>
    <n v="114"/>
    <n v="114"/>
    <d v="2018-02-21T00:00:00"/>
    <n v="0"/>
    <n v="17"/>
    <x v="1"/>
    <x v="0"/>
    <n v="1"/>
    <n v="1"/>
    <n v="1"/>
  </r>
  <r>
    <d v="2018-02-22T00:00:00"/>
    <s v="OC-3017270"/>
    <n v="348867"/>
    <s v="PLACA CONECTORA DE/AZUL/."/>
    <s v="UN"/>
    <x v="3"/>
    <x v="8"/>
    <n v="208"/>
    <n v="208"/>
    <d v="2018-02-22T00:00:00"/>
    <n v="0"/>
    <n v="16"/>
    <x v="1"/>
    <x v="0"/>
    <n v="1"/>
    <n v="1"/>
    <n v="1"/>
  </r>
  <r>
    <d v="2018-02-22T00:00:00"/>
    <s v="OC-3010365"/>
    <n v="348039"/>
    <s v="LLANTA DEL / TRAS 5.12 / R13"/>
    <s v="UN"/>
    <x v="10"/>
    <x v="0"/>
    <n v="420"/>
    <n v="420"/>
    <d v="2018-02-22T00:00:00"/>
    <n v="0"/>
    <n v="15"/>
    <x v="1"/>
    <x v="0"/>
    <n v="1"/>
    <n v="1"/>
    <n v="1"/>
  </r>
  <r>
    <d v="2018-02-24T00:00:00"/>
    <s v="OC-3005556"/>
    <n v="348175"/>
    <s v="AMORTIGUADOR DELANTERO IZQ"/>
    <s v="UN"/>
    <x v="11"/>
    <x v="4"/>
    <n v="283"/>
    <n v="283"/>
    <d v="2018-02-24T00:00:00"/>
    <n v="0"/>
    <n v="21"/>
    <x v="1"/>
    <x v="0"/>
    <n v="1"/>
    <n v="1"/>
    <n v="1"/>
  </r>
  <r>
    <d v="2018-02-24T00:00:00"/>
    <s v="OC-3015290"/>
    <n v="347903"/>
    <s v="FOCO LUZ NEUTRAL 12V/3W"/>
    <s v="UN"/>
    <x v="5"/>
    <x v="0"/>
    <n v="429"/>
    <n v="381"/>
    <d v="2018-02-24T00:00:00"/>
    <n v="0"/>
    <n v="20"/>
    <x v="1"/>
    <x v="0"/>
    <n v="0"/>
    <n v="1"/>
    <n v="0"/>
  </r>
  <r>
    <d v="2018-02-26T00:00:00"/>
    <s v="OC-3008169"/>
    <n v="367798"/>
    <s v="ASIENTO"/>
    <s v="UN"/>
    <x v="6"/>
    <x v="5"/>
    <n v="140"/>
    <n v="140"/>
    <d v="2018-02-26T00:00:00"/>
    <n v="0"/>
    <n v="16"/>
    <x v="1"/>
    <x v="0"/>
    <n v="1"/>
    <n v="1"/>
    <n v="1"/>
  </r>
  <r>
    <d v="2018-02-27T00:00:00"/>
    <s v="OC-3032138"/>
    <n v="362585"/>
    <s v="ARO DE ALUMINIO TRASERO"/>
    <s v="UN"/>
    <x v="1"/>
    <x v="3"/>
    <n v="304"/>
    <n v="304"/>
    <d v="2018-03-22T00:00:00"/>
    <n v="23"/>
    <n v="18"/>
    <x v="1"/>
    <x v="0"/>
    <n v="1"/>
    <n v="0"/>
    <n v="0"/>
  </r>
  <r>
    <d v="2018-03-02T00:00:00"/>
    <s v="OC-3001841"/>
    <n v="348177"/>
    <s v="AMORTIGUADOR DELANTERO IZQUIER"/>
    <s v="UN"/>
    <x v="11"/>
    <x v="0"/>
    <n v="161"/>
    <n v="152"/>
    <d v="2018-03-02T00:00:00"/>
    <n v="0"/>
    <n v="15"/>
    <x v="2"/>
    <x v="0"/>
    <n v="0"/>
    <n v="1"/>
    <n v="0"/>
  </r>
  <r>
    <d v="2018-03-03T00:00:00"/>
    <s v="OC-3005570"/>
    <n v="367779"/>
    <s v="PARADOR CENTRAL"/>
    <s v="UN"/>
    <x v="2"/>
    <x v="0"/>
    <n v="344"/>
    <n v="302"/>
    <d v="2018-03-06T00:00:00"/>
    <n v="3"/>
    <n v="7"/>
    <x v="2"/>
    <x v="0"/>
    <n v="0"/>
    <n v="1"/>
    <n v="0"/>
  </r>
  <r>
    <d v="2018-03-03T00:00:00"/>
    <s v="OC-3013990"/>
    <n v="348020"/>
    <s v="DISCO DE FRENO"/>
    <s v="UN"/>
    <x v="7"/>
    <x v="1"/>
    <n v="466"/>
    <n v="466"/>
    <d v="2018-03-03T00:00:00"/>
    <n v="0"/>
    <n v="12"/>
    <x v="2"/>
    <x v="0"/>
    <n v="1"/>
    <n v="1"/>
    <n v="1"/>
  </r>
  <r>
    <d v="2018-03-03T00:00:00"/>
    <s v="OC-3015368"/>
    <n v="348599"/>
    <s v="EJE GIRATORIO DE ARRANQUE DE P"/>
    <s v="UN"/>
    <x v="6"/>
    <x v="7"/>
    <n v="456"/>
    <n v="424"/>
    <d v="2018-03-03T00:00:00"/>
    <n v="0"/>
    <n v="27"/>
    <x v="2"/>
    <x v="0"/>
    <n v="0"/>
    <n v="1"/>
    <n v="0"/>
  </r>
  <r>
    <d v="2018-03-04T00:00:00"/>
    <s v="OC-3014898"/>
    <n v="348793"/>
    <s v="CUBIERTA MANDO FRONTAL PLATA"/>
    <s v="UN"/>
    <x v="3"/>
    <x v="8"/>
    <n v="255"/>
    <n v="188"/>
    <d v="2018-03-04T00:00:00"/>
    <n v="0"/>
    <n v="11"/>
    <x v="2"/>
    <x v="0"/>
    <n v="0"/>
    <n v="1"/>
    <n v="0"/>
  </r>
  <r>
    <d v="2018-03-04T00:00:00"/>
    <s v="OC-3009671"/>
    <n v="348789"/>
    <s v="CUBIERTA DEL CUERPO IZQUIERDA"/>
    <s v="UN"/>
    <x v="3"/>
    <x v="7"/>
    <n v="222"/>
    <n v="222"/>
    <d v="2018-03-28T00:00:00"/>
    <n v="24"/>
    <n v="17"/>
    <x v="2"/>
    <x v="0"/>
    <n v="1"/>
    <n v="0"/>
    <n v="0"/>
  </r>
  <r>
    <d v="2018-03-04T00:00:00"/>
    <s v="OC-3009935"/>
    <n v="347752"/>
    <s v="EJE SECUNDARIO DE TRANSMISION"/>
    <s v="UN"/>
    <x v="0"/>
    <x v="5"/>
    <n v="490"/>
    <n v="450"/>
    <d v="2018-03-04T00:00:00"/>
    <n v="0"/>
    <n v="18"/>
    <x v="2"/>
    <x v="0"/>
    <n v="0"/>
    <n v="1"/>
    <n v="0"/>
  </r>
  <r>
    <d v="2018-03-06T00:00:00"/>
    <s v="OC-3022251"/>
    <n v="348421"/>
    <s v="PLACA PROTECTORA DE MOTOR"/>
    <s v="UN"/>
    <x v="3"/>
    <x v="4"/>
    <n v="388"/>
    <n v="364"/>
    <d v="2018-03-06T00:00:00"/>
    <n v="0"/>
    <n v="15"/>
    <x v="2"/>
    <x v="0"/>
    <n v="0"/>
    <n v="1"/>
    <n v="0"/>
  </r>
  <r>
    <d v="2018-03-08T00:00:00"/>
    <s v="OC-3001618"/>
    <n v="348787"/>
    <s v="CUBIERTA DEL CUERP/GRIS/."/>
    <s v="UN"/>
    <x v="3"/>
    <x v="8"/>
    <n v="466"/>
    <n v="396"/>
    <d v="2018-03-08T00:00:00"/>
    <n v="0"/>
    <n v="16"/>
    <x v="2"/>
    <x v="0"/>
    <n v="0"/>
    <n v="1"/>
    <n v="0"/>
  </r>
  <r>
    <d v="2018-03-09T00:00:00"/>
    <s v="OC-3004533"/>
    <n v="347900"/>
    <s v="FOCO FARO (12V35W/35W)"/>
    <s v="UN"/>
    <x v="5"/>
    <x v="6"/>
    <n v="126"/>
    <n v="93"/>
    <d v="2018-03-10T00:00:00"/>
    <n v="1"/>
    <n v="30"/>
    <x v="2"/>
    <x v="0"/>
    <n v="0"/>
    <n v="1"/>
    <n v="0"/>
  </r>
  <r>
    <d v="2018-03-12T00:00:00"/>
    <s v="OC-3000209"/>
    <n v="348537"/>
    <s v="CONJUNTO DE CIGÜEÑAL"/>
    <s v="UN"/>
    <x v="0"/>
    <x v="4"/>
    <n v="202"/>
    <n v="202"/>
    <d v="2018-03-12T00:00:00"/>
    <n v="0"/>
    <n v="22"/>
    <x v="2"/>
    <x v="0"/>
    <n v="1"/>
    <n v="1"/>
    <n v="1"/>
  </r>
  <r>
    <d v="2018-03-14T00:00:00"/>
    <s v="OC-3014907"/>
    <n v="366784"/>
    <s v="JUEGO DE CERRADURA"/>
    <s v="UN"/>
    <x v="4"/>
    <x v="1"/>
    <n v="268"/>
    <n v="198"/>
    <d v="2018-03-14T00:00:00"/>
    <n v="0"/>
    <n v="14"/>
    <x v="2"/>
    <x v="0"/>
    <n v="0"/>
    <n v="1"/>
    <n v="0"/>
  </r>
  <r>
    <d v="2018-03-15T00:00:00"/>
    <s v="OC-3000468"/>
    <n v="347964"/>
    <s v="FOCO LUZ NEUTRAL 12V/3W"/>
    <s v="UN"/>
    <x v="4"/>
    <x v="1"/>
    <n v="468"/>
    <n v="425"/>
    <d v="2018-03-15T00:00:00"/>
    <n v="0"/>
    <n v="24"/>
    <x v="2"/>
    <x v="0"/>
    <n v="0"/>
    <n v="1"/>
    <n v="0"/>
  </r>
  <r>
    <d v="2018-03-16T00:00:00"/>
    <s v="OC-3028788"/>
    <n v="348180"/>
    <s v="RETEN DE HORQUILLA"/>
    <s v="UN"/>
    <x v="11"/>
    <x v="0"/>
    <n v="433"/>
    <n v="433"/>
    <d v="2018-03-29T00:00:00"/>
    <n v="13"/>
    <n v="23"/>
    <x v="2"/>
    <x v="0"/>
    <n v="1"/>
    <n v="1"/>
    <n v="1"/>
  </r>
  <r>
    <d v="2018-03-18T00:00:00"/>
    <s v="OC-3022282"/>
    <n v="348869"/>
    <s v="CUBIERTA DE COLA PLATA"/>
    <s v="UN"/>
    <x v="3"/>
    <x v="4"/>
    <n v="140"/>
    <n v="140"/>
    <d v="2018-03-18T00:00:00"/>
    <n v="0"/>
    <n v="26"/>
    <x v="2"/>
    <x v="0"/>
    <n v="1"/>
    <n v="1"/>
    <n v="1"/>
  </r>
  <r>
    <d v="2018-03-19T00:00:00"/>
    <s v="OC-3026130"/>
    <n v="348899"/>
    <s v="CUBIERTA IZQ AMARILLO"/>
    <s v="UN"/>
    <x v="3"/>
    <x v="2"/>
    <n v="152"/>
    <n v="138"/>
    <d v="2018-03-19T00:00:00"/>
    <n v="0"/>
    <n v="28"/>
    <x v="2"/>
    <x v="0"/>
    <n v="0"/>
    <n v="1"/>
    <n v="0"/>
  </r>
  <r>
    <d v="2018-03-21T00:00:00"/>
    <s v="OC-3031046"/>
    <n v="364224"/>
    <s v="CONJUNTO DE BOMBA DE ACEITE"/>
    <s v="UN"/>
    <x v="8"/>
    <x v="9"/>
    <n v="219"/>
    <n v="192"/>
    <d v="2018-03-21T00:00:00"/>
    <n v="0"/>
    <n v="30"/>
    <x v="2"/>
    <x v="0"/>
    <n v="0"/>
    <n v="1"/>
    <n v="0"/>
  </r>
  <r>
    <d v="2018-03-29T00:00:00"/>
    <s v="OC-3023625"/>
    <n v="347573"/>
    <s v="TORNILLO &quot;B&quot; CILINDRO (BIRLO)"/>
    <s v="UN"/>
    <x v="6"/>
    <x v="3"/>
    <n v="178"/>
    <n v="178"/>
    <d v="2018-03-29T00:00:00"/>
    <n v="0"/>
    <n v="18"/>
    <x v="2"/>
    <x v="0"/>
    <n v="1"/>
    <n v="1"/>
    <n v="1"/>
  </r>
  <r>
    <d v="2018-04-04T00:00:00"/>
    <s v="OC-3026417"/>
    <n v="347637"/>
    <s v="CONJUNTO DE CIGÜEÑAL"/>
    <s v="UN"/>
    <x v="0"/>
    <x v="0"/>
    <n v="424"/>
    <n v="347"/>
    <d v="2018-04-04T00:00:00"/>
    <n v="0"/>
    <n v="7"/>
    <x v="3"/>
    <x v="0"/>
    <n v="0"/>
    <n v="1"/>
    <n v="0"/>
  </r>
  <r>
    <d v="2018-04-04T00:00:00"/>
    <s v="OC-3005142"/>
    <n v="347964"/>
    <s v="FOCO LUZ NEUTRAL 12V/3W"/>
    <s v="UN"/>
    <x v="4"/>
    <x v="5"/>
    <n v="244"/>
    <n v="244"/>
    <d v="2018-04-19T00:00:00"/>
    <n v="15"/>
    <n v="24"/>
    <x v="3"/>
    <x v="0"/>
    <n v="1"/>
    <n v="1"/>
    <n v="1"/>
  </r>
  <r>
    <d v="2018-04-05T00:00:00"/>
    <s v="OC-3031993"/>
    <n v="348105"/>
    <s v="PANEL DE FRENO TRASERO GRIS"/>
    <s v="UN"/>
    <x v="7"/>
    <x v="5"/>
    <n v="175"/>
    <n v="175"/>
    <d v="2018-04-15T00:00:00"/>
    <n v="10"/>
    <n v="11"/>
    <x v="3"/>
    <x v="0"/>
    <n v="1"/>
    <n v="1"/>
    <n v="1"/>
  </r>
  <r>
    <d v="2018-04-06T00:00:00"/>
    <s v="OC-3016498"/>
    <n v="347895"/>
    <s v="CONJUNTO DE FARO"/>
    <s v="UN"/>
    <x v="5"/>
    <x v="2"/>
    <n v="448"/>
    <n v="425"/>
    <d v="2018-04-06T00:00:00"/>
    <n v="0"/>
    <n v="23"/>
    <x v="3"/>
    <x v="0"/>
    <n v="0"/>
    <n v="1"/>
    <n v="0"/>
  </r>
  <r>
    <d v="2018-04-07T00:00:00"/>
    <s v="OC-3001106"/>
    <n v="347877"/>
    <s v="ARNES DE CABLES"/>
    <s v="UN"/>
    <x v="4"/>
    <x v="5"/>
    <n v="312"/>
    <n v="312"/>
    <d v="2018-04-07T00:00:00"/>
    <n v="0"/>
    <n v="30"/>
    <x v="3"/>
    <x v="0"/>
    <n v="1"/>
    <n v="1"/>
    <n v="1"/>
  </r>
  <r>
    <d v="2018-04-10T00:00:00"/>
    <s v="OC-3000456"/>
    <n v="353563"/>
    <s v="ARO DEL RIN RUEDA TRASERA"/>
    <s v="UN"/>
    <x v="1"/>
    <x v="4"/>
    <n v="168"/>
    <n v="168"/>
    <d v="2018-05-04T00:00:00"/>
    <n v="24"/>
    <n v="22"/>
    <x v="3"/>
    <x v="0"/>
    <n v="1"/>
    <n v="0"/>
    <n v="0"/>
  </r>
  <r>
    <d v="2018-04-11T00:00:00"/>
    <s v="OC-3030297"/>
    <n v="347770"/>
    <s v="ENGRANE DE TRACCION (PIÑON)"/>
    <s v="UN"/>
    <x v="0"/>
    <x v="3"/>
    <n v="417"/>
    <n v="417"/>
    <d v="2018-04-11T00:00:00"/>
    <n v="0"/>
    <n v="27"/>
    <x v="3"/>
    <x v="0"/>
    <n v="1"/>
    <n v="1"/>
    <n v="1"/>
  </r>
  <r>
    <d v="2018-04-11T00:00:00"/>
    <s v="OC-3030917"/>
    <n v="348494"/>
    <s v="EMPAQUETADURA DE MULTIPLE"/>
    <s v="UN"/>
    <x v="0"/>
    <x v="1"/>
    <n v="488"/>
    <n v="488"/>
    <d v="2018-04-11T00:00:00"/>
    <n v="0"/>
    <n v="10"/>
    <x v="3"/>
    <x v="0"/>
    <n v="1"/>
    <n v="1"/>
    <n v="1"/>
  </r>
  <r>
    <d v="2018-04-12T00:00:00"/>
    <s v="OC-3030082"/>
    <n v="362710"/>
    <s v="CUBIERTA LATERAL IZQ AZUL"/>
    <s v="UN"/>
    <x v="3"/>
    <x v="5"/>
    <n v="427"/>
    <n v="427"/>
    <d v="2018-04-12T00:00:00"/>
    <n v="0"/>
    <n v="26"/>
    <x v="3"/>
    <x v="0"/>
    <n v="1"/>
    <n v="1"/>
    <n v="1"/>
  </r>
  <r>
    <d v="2018-04-15T00:00:00"/>
    <s v="OC-3012960"/>
    <n v="347646"/>
    <s v="PIN DE BIELA EN CIGÜEÑAL"/>
    <s v="UN"/>
    <x v="0"/>
    <x v="3"/>
    <n v="140"/>
    <n v="103"/>
    <d v="2018-04-22T00:00:00"/>
    <n v="7"/>
    <n v="6"/>
    <x v="3"/>
    <x v="0"/>
    <n v="0"/>
    <n v="0"/>
    <n v="0"/>
  </r>
  <r>
    <d v="2018-04-15T00:00:00"/>
    <s v="OC-3025080"/>
    <n v="347681"/>
    <s v="BUZO IMPULSOR DE VALVULA"/>
    <s v="UN"/>
    <x v="0"/>
    <x v="0"/>
    <n v="452"/>
    <n v="429"/>
    <d v="2018-04-15T00:00:00"/>
    <n v="0"/>
    <n v="27"/>
    <x v="3"/>
    <x v="0"/>
    <n v="0"/>
    <n v="1"/>
    <n v="0"/>
  </r>
  <r>
    <d v="2018-04-16T00:00:00"/>
    <s v="OC-3008512"/>
    <n v="367927"/>
    <s v="CUBIERTA IZQUIERDA DE CARTER"/>
    <s v="UN"/>
    <x v="0"/>
    <x v="10"/>
    <n v="336"/>
    <n v="336"/>
    <d v="2018-04-16T00:00:00"/>
    <n v="0"/>
    <n v="8"/>
    <x v="3"/>
    <x v="0"/>
    <n v="1"/>
    <n v="1"/>
    <n v="1"/>
  </r>
  <r>
    <d v="2018-04-16T00:00:00"/>
    <s v="OC-3014798"/>
    <n v="347873"/>
    <s v="UNIDAD CDI"/>
    <s v="UN"/>
    <x v="4"/>
    <x v="1"/>
    <n v="491"/>
    <n v="491"/>
    <d v="2018-04-16T00:00:00"/>
    <n v="0"/>
    <n v="21"/>
    <x v="3"/>
    <x v="0"/>
    <n v="1"/>
    <n v="1"/>
    <n v="1"/>
  </r>
  <r>
    <d v="2018-04-16T00:00:00"/>
    <s v="OC-3031118"/>
    <n v="348096"/>
    <s v="ACTUADOR DE FRENO TRASERO"/>
    <s v="UN"/>
    <x v="7"/>
    <x v="2"/>
    <n v="383"/>
    <n v="383"/>
    <d v="2018-04-16T00:00:00"/>
    <n v="0"/>
    <n v="9"/>
    <x v="3"/>
    <x v="0"/>
    <n v="1"/>
    <n v="1"/>
    <n v="1"/>
  </r>
  <r>
    <d v="2018-04-17T00:00:00"/>
    <s v="OC-3001167"/>
    <n v="362658"/>
    <s v="ASIENTO AZUL Y PLATA"/>
    <s v="UN"/>
    <x v="6"/>
    <x v="1"/>
    <n v="178"/>
    <n v="178"/>
    <d v="2018-05-01T00:00:00"/>
    <n v="14"/>
    <n v="23"/>
    <x v="3"/>
    <x v="0"/>
    <n v="1"/>
    <n v="1"/>
    <n v="1"/>
  </r>
  <r>
    <d v="2018-04-19T00:00:00"/>
    <s v="OC-3005165"/>
    <n v="347908"/>
    <s v="VISOR DE FARO"/>
    <s v="UN"/>
    <x v="5"/>
    <x v="0"/>
    <n v="481"/>
    <n v="481"/>
    <d v="2018-04-28T00:00:00"/>
    <n v="9"/>
    <n v="14"/>
    <x v="3"/>
    <x v="0"/>
    <n v="1"/>
    <n v="1"/>
    <n v="1"/>
  </r>
  <r>
    <d v="2018-04-19T00:00:00"/>
    <s v="OC-3016719"/>
    <n v="348552"/>
    <s v="RODAJE BOLA RADIAL,6004"/>
    <s v="UN"/>
    <x v="6"/>
    <x v="0"/>
    <n v="144"/>
    <n v="125"/>
    <d v="2018-04-19T00:00:00"/>
    <n v="0"/>
    <n v="11"/>
    <x v="3"/>
    <x v="0"/>
    <n v="0"/>
    <n v="1"/>
    <n v="0"/>
  </r>
  <r>
    <d v="2018-04-19T00:00:00"/>
    <s v="OC-3021668"/>
    <n v="367769"/>
    <s v="HUESO DE CADENA"/>
    <s v="UN"/>
    <x v="1"/>
    <x v="1"/>
    <n v="304"/>
    <n v="246"/>
    <d v="2018-04-19T00:00:00"/>
    <n v="0"/>
    <n v="6"/>
    <x v="3"/>
    <x v="0"/>
    <n v="0"/>
    <n v="1"/>
    <n v="0"/>
  </r>
  <r>
    <d v="2018-04-21T00:00:00"/>
    <s v="OC-3017689"/>
    <n v="348653"/>
    <s v="TUERCA HEXAGONAL"/>
    <s v="UN"/>
    <x v="1"/>
    <x v="1"/>
    <n v="446"/>
    <n v="446"/>
    <d v="2018-04-21T00:00:00"/>
    <n v="0"/>
    <n v="17"/>
    <x v="3"/>
    <x v="0"/>
    <n v="1"/>
    <n v="1"/>
    <n v="1"/>
  </r>
  <r>
    <d v="2018-04-23T00:00:00"/>
    <s v="OC-3029258"/>
    <n v="348505"/>
    <s v="RESORTE EXTERNO DE VALVULA"/>
    <s v="UN"/>
    <x v="0"/>
    <x v="9"/>
    <n v="308"/>
    <n v="301"/>
    <d v="2018-04-23T00:00:00"/>
    <n v="0"/>
    <n v="22"/>
    <x v="3"/>
    <x v="0"/>
    <n v="0"/>
    <n v="1"/>
    <n v="0"/>
  </r>
  <r>
    <d v="2018-04-23T00:00:00"/>
    <s v="OC-3015844"/>
    <n v="353556"/>
    <s v="PLACA SUJETADORA DE ENGRANE"/>
    <s v="UN"/>
    <x v="0"/>
    <x v="0"/>
    <n v="130"/>
    <n v="130"/>
    <d v="2018-04-23T00:00:00"/>
    <n v="0"/>
    <n v="8"/>
    <x v="3"/>
    <x v="0"/>
    <n v="1"/>
    <n v="1"/>
    <n v="1"/>
  </r>
  <r>
    <d v="2018-04-25T00:00:00"/>
    <s v="OC-3027028"/>
    <n v="348604"/>
    <s v="ENGRANE EMBRAGUE DE ARRANQUE"/>
    <s v="UN"/>
    <x v="6"/>
    <x v="7"/>
    <n v="465"/>
    <n v="381"/>
    <d v="2018-04-25T00:00:00"/>
    <n v="0"/>
    <n v="7"/>
    <x v="3"/>
    <x v="0"/>
    <n v="0"/>
    <n v="1"/>
    <n v="0"/>
  </r>
  <r>
    <d v="2018-04-25T00:00:00"/>
    <s v="OC-3019958"/>
    <n v="348214"/>
    <s v="CARCASA DE CADENA"/>
    <s v="UN"/>
    <x v="1"/>
    <x v="10"/>
    <n v="192"/>
    <n v="192"/>
    <d v="2018-04-25T00:00:00"/>
    <n v="0"/>
    <n v="11"/>
    <x v="3"/>
    <x v="0"/>
    <n v="1"/>
    <n v="1"/>
    <n v="1"/>
  </r>
  <r>
    <d v="2018-04-25T00:00:00"/>
    <s v="OC-3023505"/>
    <n v="347931"/>
    <s v="DIRECCIONAL IZQUIERDA DELANTER"/>
    <s v="UN"/>
    <x v="5"/>
    <x v="0"/>
    <n v="167"/>
    <n v="167"/>
    <d v="2018-04-25T00:00:00"/>
    <n v="0"/>
    <n v="14"/>
    <x v="3"/>
    <x v="0"/>
    <n v="1"/>
    <n v="1"/>
    <n v="1"/>
  </r>
  <r>
    <d v="2018-04-26T00:00:00"/>
    <s v="OC-3024484"/>
    <n v="347794"/>
    <s v="RESORTE DEL ACCIONADOR DE CAMB"/>
    <s v="UN"/>
    <x v="6"/>
    <x v="0"/>
    <n v="316"/>
    <n v="316"/>
    <d v="2018-05-15T00:00:00"/>
    <n v="19"/>
    <n v="15"/>
    <x v="3"/>
    <x v="0"/>
    <n v="1"/>
    <n v="0"/>
    <n v="0"/>
  </r>
  <r>
    <d v="2018-04-27T00:00:00"/>
    <s v="OC-3014362"/>
    <n v="348522"/>
    <s v="CONJUNTO DE CABEZA DE CILINDRO"/>
    <s v="UN"/>
    <x v="0"/>
    <x v="3"/>
    <n v="458"/>
    <n v="458"/>
    <d v="2018-04-27T00:00:00"/>
    <n v="0"/>
    <n v="19"/>
    <x v="3"/>
    <x v="0"/>
    <n v="1"/>
    <n v="1"/>
    <n v="1"/>
  </r>
  <r>
    <d v="2018-04-30T00:00:00"/>
    <s v="OC-3005317"/>
    <n v="348309"/>
    <s v="TELESCOPIO DE DIRECCION"/>
    <s v="UN"/>
    <x v="11"/>
    <x v="0"/>
    <n v="124"/>
    <n v="88"/>
    <d v="2018-05-20T00:00:00"/>
    <n v="20"/>
    <n v="21"/>
    <x v="3"/>
    <x v="0"/>
    <n v="0"/>
    <n v="1"/>
    <n v="0"/>
  </r>
  <r>
    <d v="2018-05-01T00:00:00"/>
    <s v="OC-3015915"/>
    <n v="348771"/>
    <s v="CUBIERTA IZQ NEGRO"/>
    <s v="UN"/>
    <x v="3"/>
    <x v="5"/>
    <n v="205"/>
    <n v="205"/>
    <d v="2018-05-20T00:00:00"/>
    <n v="19"/>
    <n v="9"/>
    <x v="4"/>
    <x v="0"/>
    <n v="1"/>
    <n v="0"/>
    <n v="0"/>
  </r>
  <r>
    <d v="2018-05-04T00:00:00"/>
    <s v="OC-3017415"/>
    <n v="348146"/>
    <s v="JUEGO DE MANGUERA DE FRENO"/>
    <s v="UN"/>
    <x v="10"/>
    <x v="4"/>
    <n v="170"/>
    <n v="170"/>
    <d v="2018-05-04T00:00:00"/>
    <n v="0"/>
    <n v="24"/>
    <x v="4"/>
    <x v="0"/>
    <n v="1"/>
    <n v="1"/>
    <n v="1"/>
  </r>
  <r>
    <d v="2018-05-05T00:00:00"/>
    <s v="OC-3021081"/>
    <n v="364334"/>
    <s v="DEFENSA TACONERA"/>
    <s v="UN"/>
    <x v="2"/>
    <x v="9"/>
    <n v="274"/>
    <n v="274"/>
    <d v="2018-05-05T00:00:00"/>
    <n v="0"/>
    <n v="17"/>
    <x v="4"/>
    <x v="0"/>
    <n v="1"/>
    <n v="1"/>
    <n v="1"/>
  </r>
  <r>
    <d v="2018-05-06T00:00:00"/>
    <s v="OC-3007886"/>
    <n v="347910"/>
    <s v="CARCASA DE FARO"/>
    <s v="UN"/>
    <x v="5"/>
    <x v="9"/>
    <n v="155"/>
    <n v="155"/>
    <d v="2018-05-06T00:00:00"/>
    <n v="0"/>
    <n v="18"/>
    <x v="4"/>
    <x v="0"/>
    <n v="1"/>
    <n v="1"/>
    <n v="1"/>
  </r>
  <r>
    <d v="2018-05-07T00:00:00"/>
    <s v="OC-3029650"/>
    <n v="348085"/>
    <s v="CATALINA"/>
    <s v="UN"/>
    <x v="1"/>
    <x v="3"/>
    <n v="398"/>
    <n v="398"/>
    <d v="2018-05-07T00:00:00"/>
    <n v="0"/>
    <n v="16"/>
    <x v="4"/>
    <x v="0"/>
    <n v="1"/>
    <n v="1"/>
    <n v="1"/>
  </r>
  <r>
    <d v="2018-05-07T00:00:00"/>
    <s v="OC-3014265"/>
    <n v="348680"/>
    <s v="O-RING,27.4*2.4"/>
    <s v="UN"/>
    <x v="0"/>
    <x v="2"/>
    <n v="336"/>
    <n v="336"/>
    <d v="2018-05-30T00:00:00"/>
    <n v="23"/>
    <n v="6"/>
    <x v="4"/>
    <x v="0"/>
    <n v="1"/>
    <n v="0"/>
    <n v="0"/>
  </r>
  <r>
    <d v="2018-05-08T00:00:00"/>
    <s v="OC-3023820"/>
    <n v="348578"/>
    <s v="BASE/TOPE PARADOR PRINCIPAL"/>
    <s v="UN"/>
    <x v="6"/>
    <x v="5"/>
    <n v="271"/>
    <n v="271"/>
    <d v="2018-05-08T00:00:00"/>
    <n v="0"/>
    <n v="24"/>
    <x v="4"/>
    <x v="0"/>
    <n v="1"/>
    <n v="1"/>
    <n v="1"/>
  </r>
  <r>
    <d v="2018-05-08T00:00:00"/>
    <s v="OC-3005050"/>
    <n v="348798"/>
    <s v="RIN RUEDA TRASERA/PLATA/RAYO"/>
    <s v="UN"/>
    <x v="1"/>
    <x v="5"/>
    <n v="192"/>
    <n v="147"/>
    <d v="2018-05-08T00:00:00"/>
    <n v="0"/>
    <n v="21"/>
    <x v="4"/>
    <x v="0"/>
    <n v="0"/>
    <n v="1"/>
    <n v="0"/>
  </r>
  <r>
    <d v="2018-05-11T00:00:00"/>
    <s v="OC-3024145"/>
    <n v="362799"/>
    <s v="CUBIERTA IZQUIERDA NARANJA"/>
    <s v="UN"/>
    <x v="3"/>
    <x v="4"/>
    <n v="351"/>
    <n v="351"/>
    <d v="2018-05-11T00:00:00"/>
    <n v="0"/>
    <n v="30"/>
    <x v="4"/>
    <x v="0"/>
    <n v="1"/>
    <n v="1"/>
    <n v="1"/>
  </r>
  <r>
    <d v="2018-05-12T00:00:00"/>
    <s v="OC-3030061"/>
    <n v="348284"/>
    <s v="PUÑO ACELERADOR"/>
    <s v="UN"/>
    <x v="10"/>
    <x v="10"/>
    <n v="220"/>
    <n v="198"/>
    <d v="2018-05-30T00:00:00"/>
    <n v="18"/>
    <n v="30"/>
    <x v="4"/>
    <x v="0"/>
    <n v="0"/>
    <n v="1"/>
    <n v="0"/>
  </r>
  <r>
    <d v="2018-05-13T00:00:00"/>
    <s v="OC-3016864"/>
    <n v="366792"/>
    <s v="BATERIA"/>
    <s v="UN"/>
    <x v="12"/>
    <x v="0"/>
    <n v="165"/>
    <n v="138"/>
    <d v="2018-05-20T00:00:00"/>
    <n v="7"/>
    <n v="11"/>
    <x v="4"/>
    <x v="0"/>
    <n v="0"/>
    <n v="1"/>
    <n v="0"/>
  </r>
  <r>
    <d v="2018-05-13T00:00:00"/>
    <s v="OC-3011784"/>
    <n v="347661"/>
    <s v="GUIA DE CADENA DE ARRANQUE"/>
    <s v="UN"/>
    <x v="6"/>
    <x v="6"/>
    <n v="134"/>
    <n v="109"/>
    <d v="2018-05-13T00:00:00"/>
    <n v="0"/>
    <n v="15"/>
    <x v="4"/>
    <x v="0"/>
    <n v="0"/>
    <n v="1"/>
    <n v="0"/>
  </r>
  <r>
    <d v="2018-05-14T00:00:00"/>
    <s v="OC-3008475"/>
    <n v="348424"/>
    <s v="BASE POSAPIES IZQUIERDO"/>
    <s v="UN"/>
    <x v="2"/>
    <x v="9"/>
    <n v="395"/>
    <n v="395"/>
    <d v="2018-05-14T00:00:00"/>
    <n v="0"/>
    <n v="25"/>
    <x v="4"/>
    <x v="0"/>
    <n v="1"/>
    <n v="1"/>
    <n v="1"/>
  </r>
  <r>
    <d v="2018-05-16T00:00:00"/>
    <s v="OC-3026999"/>
    <n v="348205"/>
    <s v="AMORTIGUADOR TRASERO CROMADO"/>
    <s v="UN"/>
    <x v="11"/>
    <x v="1"/>
    <n v="356"/>
    <n v="284"/>
    <d v="2018-05-16T00:00:00"/>
    <n v="0"/>
    <n v="5"/>
    <x v="4"/>
    <x v="0"/>
    <n v="0"/>
    <n v="1"/>
    <n v="0"/>
  </r>
  <r>
    <d v="2018-05-16T00:00:00"/>
    <s v="OC-3017867"/>
    <n v="348617"/>
    <s v="VENTILADOR"/>
    <s v="UN"/>
    <x v="7"/>
    <x v="6"/>
    <n v="434"/>
    <n v="308"/>
    <d v="2018-05-16T00:00:00"/>
    <n v="0"/>
    <n v="16"/>
    <x v="4"/>
    <x v="0"/>
    <n v="0"/>
    <n v="1"/>
    <n v="0"/>
  </r>
  <r>
    <d v="2018-05-18T00:00:00"/>
    <s v="OC-3029577"/>
    <n v="348305"/>
    <s v="CABLE DE FRENO TRASERO"/>
    <s v="UN"/>
    <x v="9"/>
    <x v="10"/>
    <n v="108"/>
    <n v="108"/>
    <d v="2018-05-18T00:00:00"/>
    <n v="0"/>
    <n v="22"/>
    <x v="4"/>
    <x v="0"/>
    <n v="1"/>
    <n v="1"/>
    <n v="1"/>
  </r>
  <r>
    <d v="2018-05-20T00:00:00"/>
    <s v="OC-3018402"/>
    <n v="348630"/>
    <s v="EMPAQUETADURA DE CILINDRO"/>
    <s v="UN"/>
    <x v="0"/>
    <x v="0"/>
    <n v="286"/>
    <n v="286"/>
    <d v="2018-06-07T00:00:00"/>
    <n v="18"/>
    <n v="29"/>
    <x v="4"/>
    <x v="0"/>
    <n v="1"/>
    <n v="1"/>
    <n v="1"/>
  </r>
  <r>
    <d v="2018-05-22T00:00:00"/>
    <s v="OC-3017732"/>
    <n v="369697"/>
    <s v="MANGUERA DE FRENO TRASERO"/>
    <s v="UN"/>
    <x v="10"/>
    <x v="4"/>
    <n v="126"/>
    <n v="126"/>
    <d v="2018-05-22T00:00:00"/>
    <n v="0"/>
    <n v="7"/>
    <x v="4"/>
    <x v="0"/>
    <n v="1"/>
    <n v="1"/>
    <n v="1"/>
  </r>
  <r>
    <d v="2018-05-23T00:00:00"/>
    <s v="OC-3017944"/>
    <n v="364342"/>
    <s v="SISTEMA DE FRENO DEL ABS"/>
    <s v="UN"/>
    <x v="7"/>
    <x v="9"/>
    <n v="459"/>
    <n v="459"/>
    <d v="2018-05-23T00:00:00"/>
    <n v="0"/>
    <n v="13"/>
    <x v="4"/>
    <x v="0"/>
    <n v="1"/>
    <n v="1"/>
    <n v="1"/>
  </r>
  <r>
    <d v="2018-05-27T00:00:00"/>
    <s v="OC-3013716"/>
    <n v="348562"/>
    <s v="EJE PRIMARIO DE TRANSMISION (1"/>
    <s v="UN"/>
    <x v="0"/>
    <x v="2"/>
    <n v="122"/>
    <n v="98"/>
    <d v="2018-05-27T00:00:00"/>
    <n v="0"/>
    <n v="9"/>
    <x v="4"/>
    <x v="0"/>
    <n v="0"/>
    <n v="1"/>
    <n v="0"/>
  </r>
  <r>
    <d v="2018-05-29T00:00:00"/>
    <s v="OC-3001941"/>
    <n v="362702"/>
    <s v="JUEGO DE RODAJES DE TELESCOPIO"/>
    <s v="UN"/>
    <x v="11"/>
    <x v="9"/>
    <n v="149"/>
    <n v="149"/>
    <d v="2018-05-29T00:00:00"/>
    <n v="0"/>
    <n v="22"/>
    <x v="4"/>
    <x v="0"/>
    <n v="1"/>
    <n v="1"/>
    <n v="1"/>
  </r>
  <r>
    <d v="2018-05-29T00:00:00"/>
    <s v="OC-3012685"/>
    <n v="348208"/>
    <s v="AMORTIGUADOR TRASERO AMARILLO"/>
    <s v="UN"/>
    <x v="11"/>
    <x v="3"/>
    <n v="423"/>
    <n v="401"/>
    <d v="2018-05-29T00:00:00"/>
    <n v="0"/>
    <n v="16"/>
    <x v="4"/>
    <x v="0"/>
    <n v="0"/>
    <n v="1"/>
    <n v="0"/>
  </r>
  <r>
    <d v="2018-05-30T00:00:00"/>
    <s v="OC-3010153"/>
    <n v="348877"/>
    <s v="CUBIERTA TRASERA DER AZUL"/>
    <s v="UN"/>
    <x v="3"/>
    <x v="10"/>
    <n v="432"/>
    <n v="397"/>
    <d v="2018-05-30T00:00:00"/>
    <n v="0"/>
    <n v="12"/>
    <x v="4"/>
    <x v="0"/>
    <n v="0"/>
    <n v="1"/>
    <n v="0"/>
  </r>
  <r>
    <d v="2018-05-30T00:00:00"/>
    <s v="OC-3011494"/>
    <n v="348396"/>
    <s v="CUBIERTA DE INDICADORES"/>
    <s v="UN"/>
    <x v="3"/>
    <x v="5"/>
    <n v="251"/>
    <n v="251"/>
    <d v="2018-05-30T00:00:00"/>
    <n v="0"/>
    <n v="21"/>
    <x v="4"/>
    <x v="0"/>
    <n v="1"/>
    <n v="1"/>
    <n v="1"/>
  </r>
  <r>
    <d v="2018-05-31T00:00:00"/>
    <s v="OC-3014386"/>
    <n v="347877"/>
    <s v="ARNES DE CABLES"/>
    <s v="UN"/>
    <x v="4"/>
    <x v="3"/>
    <n v="150"/>
    <n v="111"/>
    <d v="2018-06-02T00:00:00"/>
    <n v="2"/>
    <n v="30"/>
    <x v="4"/>
    <x v="0"/>
    <n v="0"/>
    <n v="1"/>
    <n v="0"/>
  </r>
  <r>
    <d v="2018-06-03T00:00:00"/>
    <s v="OC-3008959"/>
    <n v="347749"/>
    <s v="ENGRANAJE PRINCIPAL DE QUINTA"/>
    <s v="UN"/>
    <x v="0"/>
    <x v="10"/>
    <n v="500"/>
    <n v="450"/>
    <d v="2018-06-04T00:00:00"/>
    <n v="1"/>
    <n v="17"/>
    <x v="5"/>
    <x v="0"/>
    <n v="0"/>
    <n v="1"/>
    <n v="0"/>
  </r>
  <r>
    <d v="2018-06-05T00:00:00"/>
    <s v="OC-3004285"/>
    <n v="353553"/>
    <s v="PIN DE MARTILLO"/>
    <s v="UN"/>
    <x v="0"/>
    <x v="3"/>
    <n v="216"/>
    <n v="190"/>
    <d v="2018-06-05T00:00:00"/>
    <n v="0"/>
    <n v="6"/>
    <x v="5"/>
    <x v="0"/>
    <n v="0"/>
    <n v="1"/>
    <n v="0"/>
  </r>
  <r>
    <d v="2018-06-09T00:00:00"/>
    <s v="OC-3001289"/>
    <n v="347625"/>
    <s v="EMPAQUETADURA CABEZA CILINDRO"/>
    <s v="UN"/>
    <x v="1"/>
    <x v="1"/>
    <n v="288"/>
    <n v="213"/>
    <d v="2018-06-09T00:00:00"/>
    <n v="0"/>
    <n v="30"/>
    <x v="5"/>
    <x v="0"/>
    <n v="0"/>
    <n v="1"/>
    <n v="0"/>
  </r>
  <r>
    <d v="2018-06-14T00:00:00"/>
    <s v="OC-3027853"/>
    <n v="348571"/>
    <s v="O-RING,18*3.55"/>
    <s v="UN"/>
    <x v="10"/>
    <x v="10"/>
    <n v="281"/>
    <n v="199"/>
    <d v="2018-06-14T00:00:00"/>
    <n v="0"/>
    <n v="20"/>
    <x v="5"/>
    <x v="0"/>
    <n v="0"/>
    <n v="1"/>
    <n v="0"/>
  </r>
  <r>
    <d v="2018-06-15T00:00:00"/>
    <s v="OC-3022023"/>
    <n v="348418"/>
    <s v="CUBIERTA DE BATERIA"/>
    <s v="UN"/>
    <x v="3"/>
    <x v="5"/>
    <n v="223"/>
    <n v="223"/>
    <d v="2018-06-18T00:00:00"/>
    <n v="3"/>
    <n v="5"/>
    <x v="5"/>
    <x v="0"/>
    <n v="1"/>
    <n v="1"/>
    <n v="1"/>
  </r>
  <r>
    <d v="2018-06-17T00:00:00"/>
    <s v="OC-3007740"/>
    <n v="347696"/>
    <s v="O-RING 18*3*3.5"/>
    <s v="UN"/>
    <x v="10"/>
    <x v="10"/>
    <n v="194"/>
    <n v="164"/>
    <d v="2018-06-17T00:00:00"/>
    <n v="0"/>
    <n v="13"/>
    <x v="5"/>
    <x v="0"/>
    <n v="0"/>
    <n v="1"/>
    <n v="0"/>
  </r>
  <r>
    <d v="2018-06-17T00:00:00"/>
    <s v="OC-3023783"/>
    <n v="348881"/>
    <s v="RETROVISOR IZQUIER/AMARI/."/>
    <s v="UN"/>
    <x v="3"/>
    <x v="3"/>
    <n v="147"/>
    <n v="108"/>
    <d v="2018-06-17T00:00:00"/>
    <n v="0"/>
    <n v="9"/>
    <x v="5"/>
    <x v="0"/>
    <n v="0"/>
    <n v="1"/>
    <n v="0"/>
  </r>
  <r>
    <d v="2018-06-18T00:00:00"/>
    <s v="OC-3028130"/>
    <n v="353750"/>
    <s v="VISOR DE FARO/ROJO/."/>
    <s v="UN"/>
    <x v="3"/>
    <x v="7"/>
    <n v="325"/>
    <n v="325"/>
    <d v="2018-06-18T00:00:00"/>
    <n v="0"/>
    <n v="17"/>
    <x v="5"/>
    <x v="0"/>
    <n v="1"/>
    <n v="1"/>
    <n v="1"/>
  </r>
  <r>
    <d v="2018-06-21T00:00:00"/>
    <s v="OC-3018566"/>
    <n v="353540"/>
    <s v="EMPAQUETADURA CENTRAL CARTER"/>
    <s v="UN"/>
    <x v="6"/>
    <x v="9"/>
    <n v="498"/>
    <n v="498"/>
    <d v="2018-06-21T00:00:00"/>
    <n v="0"/>
    <n v="5"/>
    <x v="5"/>
    <x v="0"/>
    <n v="1"/>
    <n v="1"/>
    <n v="1"/>
  </r>
  <r>
    <d v="2018-06-21T00:00:00"/>
    <s v="OC-3007504"/>
    <n v="348878"/>
    <s v="CUBIERTA TRASERA DER NEGRO"/>
    <s v="UN"/>
    <x v="3"/>
    <x v="4"/>
    <n v="134"/>
    <n v="121"/>
    <d v="2018-06-27T00:00:00"/>
    <n v="6"/>
    <n v="30"/>
    <x v="5"/>
    <x v="0"/>
    <n v="0"/>
    <n v="1"/>
    <n v="0"/>
  </r>
  <r>
    <d v="2018-06-22T00:00:00"/>
    <s v="OC-3028823"/>
    <n v="347770"/>
    <s v="ENGRANE DE TRACCION (PIÑON)"/>
    <s v="UN"/>
    <x v="0"/>
    <x v="0"/>
    <n v="439"/>
    <n v="439"/>
    <d v="2018-07-17T00:00:00"/>
    <n v="25"/>
    <n v="27"/>
    <x v="5"/>
    <x v="0"/>
    <n v="1"/>
    <n v="1"/>
    <n v="1"/>
  </r>
  <r>
    <d v="2018-06-23T00:00:00"/>
    <s v="OC-3002958"/>
    <n v="364290"/>
    <s v="EMPAQUETADU CUB LAT CABEZA DER"/>
    <s v="UN"/>
    <x v="0"/>
    <x v="4"/>
    <n v="322"/>
    <n v="322"/>
    <d v="2018-06-23T00:00:00"/>
    <n v="0"/>
    <n v="18"/>
    <x v="5"/>
    <x v="0"/>
    <n v="1"/>
    <n v="1"/>
    <n v="1"/>
  </r>
  <r>
    <d v="2018-06-23T00:00:00"/>
    <s v="OC-3019126"/>
    <n v="347643"/>
    <s v="ENGRANE DE TIEMPO"/>
    <s v="UN"/>
    <x v="0"/>
    <x v="2"/>
    <n v="308"/>
    <n v="308"/>
    <d v="2018-06-23T00:00:00"/>
    <n v="0"/>
    <n v="6"/>
    <x v="5"/>
    <x v="0"/>
    <n v="1"/>
    <n v="1"/>
    <n v="1"/>
  </r>
  <r>
    <d v="2018-06-23T00:00:00"/>
    <s v="OC-3022328"/>
    <n v="348602"/>
    <s v="IMPULSOR ARRANQUE DE EMBRAGUE"/>
    <s v="UN"/>
    <x v="4"/>
    <x v="0"/>
    <n v="446"/>
    <n v="370"/>
    <d v="2018-07-18T00:00:00"/>
    <n v="25"/>
    <n v="30"/>
    <x v="5"/>
    <x v="0"/>
    <n v="0"/>
    <n v="1"/>
    <n v="0"/>
  </r>
  <r>
    <d v="2018-06-26T00:00:00"/>
    <s v="OC-3017295"/>
    <n v="348611"/>
    <s v="CONTRA PESO"/>
    <s v="UN"/>
    <x v="4"/>
    <x v="0"/>
    <n v="407"/>
    <n v="407"/>
    <d v="2018-06-30T00:00:00"/>
    <n v="4"/>
    <n v="8"/>
    <x v="5"/>
    <x v="0"/>
    <n v="1"/>
    <n v="1"/>
    <n v="1"/>
  </r>
  <r>
    <d v="2018-06-27T00:00:00"/>
    <s v="OC-3010830"/>
    <n v="347590"/>
    <s v="CUBIERTA DERECHA DE CARTER"/>
    <s v="UN"/>
    <x v="0"/>
    <x v="2"/>
    <n v="391"/>
    <n v="316"/>
    <d v="2018-07-05T00:00:00"/>
    <n v="8"/>
    <n v="25"/>
    <x v="5"/>
    <x v="0"/>
    <n v="0"/>
    <n v="1"/>
    <n v="0"/>
  </r>
  <r>
    <d v="2018-06-28T00:00:00"/>
    <s v="OC-3022598"/>
    <n v="348773"/>
    <s v="CUBIERTA DER NEGRO"/>
    <s v="UN"/>
    <x v="3"/>
    <x v="2"/>
    <n v="430"/>
    <n v="430"/>
    <d v="2018-06-28T00:00:00"/>
    <n v="0"/>
    <n v="7"/>
    <x v="5"/>
    <x v="0"/>
    <n v="1"/>
    <n v="1"/>
    <n v="1"/>
  </r>
  <r>
    <d v="2018-06-29T00:00:00"/>
    <s v="OC-3008982"/>
    <n v="348077"/>
    <s v="CAMARA DE AIRE RUEDA TRA R17"/>
    <s v="UN"/>
    <x v="10"/>
    <x v="4"/>
    <n v="223"/>
    <n v="223"/>
    <d v="2018-07-01T00:00:00"/>
    <n v="2"/>
    <n v="22"/>
    <x v="5"/>
    <x v="0"/>
    <n v="1"/>
    <n v="1"/>
    <n v="1"/>
  </r>
  <r>
    <d v="2018-06-30T00:00:00"/>
    <s v="OC-3019412"/>
    <n v="347632"/>
    <s v="PIN DE PISTON"/>
    <s v="UN"/>
    <x v="0"/>
    <x v="4"/>
    <n v="197"/>
    <n v="197"/>
    <d v="2018-07-07T00:00:00"/>
    <n v="7"/>
    <n v="23"/>
    <x v="5"/>
    <x v="0"/>
    <n v="1"/>
    <n v="1"/>
    <n v="1"/>
  </r>
  <r>
    <d v="2018-06-30T00:00:00"/>
    <s v="OC-3013766"/>
    <n v="348079"/>
    <s v="CONJUNTO POTENCIADOR FINAL"/>
    <s v="UN"/>
    <x v="1"/>
    <x v="5"/>
    <n v="354"/>
    <n v="290"/>
    <d v="2018-07-10T00:00:00"/>
    <n v="10"/>
    <n v="17"/>
    <x v="5"/>
    <x v="0"/>
    <n v="0"/>
    <n v="1"/>
    <n v="0"/>
  </r>
  <r>
    <d v="2018-07-02T00:00:00"/>
    <s v="OC-3021871"/>
    <n v="366819"/>
    <s v="PALANCA IZQUIERDA DE EMBRAGUE"/>
    <s v="UN"/>
    <x v="9"/>
    <x v="0"/>
    <n v="409"/>
    <n v="400"/>
    <d v="2018-07-10T00:00:00"/>
    <n v="8"/>
    <n v="28"/>
    <x v="6"/>
    <x v="0"/>
    <n v="0"/>
    <n v="1"/>
    <n v="0"/>
  </r>
  <r>
    <d v="2018-07-02T00:00:00"/>
    <s v="OC-3031744"/>
    <n v="366749"/>
    <s v="EMPAQUE DE CENTRAL DE CARTER"/>
    <s v="UN"/>
    <x v="6"/>
    <x v="10"/>
    <n v="112"/>
    <n v="112"/>
    <d v="2018-07-02T00:00:00"/>
    <n v="0"/>
    <n v="13"/>
    <x v="6"/>
    <x v="0"/>
    <n v="1"/>
    <n v="1"/>
    <n v="1"/>
  </r>
  <r>
    <d v="2018-07-04T00:00:00"/>
    <s v="OC-3031616"/>
    <n v="347865"/>
    <s v="BATERIA FORZA"/>
    <s v="UN"/>
    <x v="12"/>
    <x v="4"/>
    <n v="178"/>
    <n v="178"/>
    <d v="2018-07-04T00:00:00"/>
    <n v="0"/>
    <n v="19"/>
    <x v="6"/>
    <x v="0"/>
    <n v="1"/>
    <n v="1"/>
    <n v="1"/>
  </r>
  <r>
    <d v="2018-07-04T00:00:00"/>
    <s v="OC-3016537"/>
    <n v="347838"/>
    <s v="CONJUNTO DE TUBO DE ESCAPE"/>
    <s v="UN"/>
    <x v="2"/>
    <x v="8"/>
    <n v="161"/>
    <n v="119"/>
    <d v="2018-07-12T00:00:00"/>
    <n v="8"/>
    <n v="8"/>
    <x v="6"/>
    <x v="0"/>
    <n v="0"/>
    <n v="1"/>
    <n v="0"/>
  </r>
  <r>
    <d v="2018-07-05T00:00:00"/>
    <s v="OC-3019684"/>
    <n v="348543"/>
    <s v="ENGRANAJE IMPULSOR BOMBA DE AC"/>
    <s v="UN"/>
    <x v="8"/>
    <x v="3"/>
    <n v="417"/>
    <n v="417"/>
    <d v="2018-07-14T00:00:00"/>
    <n v="9"/>
    <n v="25"/>
    <x v="6"/>
    <x v="0"/>
    <n v="1"/>
    <n v="1"/>
    <n v="1"/>
  </r>
  <r>
    <d v="2018-07-05T00:00:00"/>
    <s v="OC-3023082"/>
    <n v="347598"/>
    <s v="CILINDRO"/>
    <s v="UN"/>
    <x v="0"/>
    <x v="5"/>
    <n v="119"/>
    <n v="95"/>
    <d v="2018-07-06T00:00:00"/>
    <n v="1"/>
    <n v="5"/>
    <x v="6"/>
    <x v="0"/>
    <n v="0"/>
    <n v="1"/>
    <n v="0"/>
  </r>
  <r>
    <d v="2018-07-11T00:00:00"/>
    <s v="OC-3025117"/>
    <n v="348595"/>
    <s v="RESORTE DEL PIN DE ADMISION DE"/>
    <s v="UN"/>
    <x v="6"/>
    <x v="4"/>
    <n v="479"/>
    <n v="392"/>
    <d v="2018-07-11T00:00:00"/>
    <n v="0"/>
    <n v="25"/>
    <x v="6"/>
    <x v="0"/>
    <n v="0"/>
    <n v="1"/>
    <n v="0"/>
  </r>
  <r>
    <d v="2018-07-12T00:00:00"/>
    <s v="OC-3014323"/>
    <n v="348415"/>
    <s v="BASE PLATAFORMA POSAPIES"/>
    <s v="UN"/>
    <x v="3"/>
    <x v="7"/>
    <n v="272"/>
    <n v="272"/>
    <d v="2018-07-12T00:00:00"/>
    <n v="0"/>
    <n v="9"/>
    <x v="6"/>
    <x v="0"/>
    <n v="1"/>
    <n v="1"/>
    <n v="1"/>
  </r>
  <r>
    <d v="2018-07-13T00:00:00"/>
    <s v="OC-3033175"/>
    <n v="348381"/>
    <s v="TAPABARRO TRASERO"/>
    <s v="UN"/>
    <x v="3"/>
    <x v="10"/>
    <n v="104"/>
    <n v="104"/>
    <d v="2018-07-13T00:00:00"/>
    <n v="0"/>
    <n v="28"/>
    <x v="6"/>
    <x v="0"/>
    <n v="1"/>
    <n v="1"/>
    <n v="1"/>
  </r>
  <r>
    <d v="2018-07-13T00:00:00"/>
    <s v="OC-3015428"/>
    <n v="348602"/>
    <s v="IMPULSOR ARRANQUE DE EMBRAGUE"/>
    <s v="UN"/>
    <x v="4"/>
    <x v="0"/>
    <n v="303"/>
    <n v="221"/>
    <d v="2018-07-13T00:00:00"/>
    <n v="0"/>
    <n v="30"/>
    <x v="6"/>
    <x v="0"/>
    <n v="0"/>
    <n v="1"/>
    <n v="0"/>
  </r>
  <r>
    <d v="2018-07-15T00:00:00"/>
    <s v="OC-3032198"/>
    <n v="362794"/>
    <s v="CUBIERTA DER SUP AMARILLA"/>
    <s v="UN"/>
    <x v="3"/>
    <x v="1"/>
    <n v="376"/>
    <n v="342"/>
    <d v="2018-07-15T00:00:00"/>
    <n v="0"/>
    <n v="23"/>
    <x v="6"/>
    <x v="0"/>
    <n v="0"/>
    <n v="1"/>
    <n v="0"/>
  </r>
  <r>
    <d v="2018-07-15T00:00:00"/>
    <s v="OC-3029291"/>
    <n v="348605"/>
    <s v="VOLANTE"/>
    <s v="UN"/>
    <x v="4"/>
    <x v="8"/>
    <n v="475"/>
    <n v="475"/>
    <d v="2018-07-15T00:00:00"/>
    <n v="0"/>
    <n v="25"/>
    <x v="6"/>
    <x v="0"/>
    <n v="1"/>
    <n v="1"/>
    <n v="1"/>
  </r>
  <r>
    <d v="2018-07-16T00:00:00"/>
    <s v="OC-3015919"/>
    <n v="348495"/>
    <s v="EMPAQUETADURA DE MULTIPLE"/>
    <s v="UN"/>
    <x v="0"/>
    <x v="4"/>
    <n v="299"/>
    <n v="221"/>
    <d v="2018-07-16T00:00:00"/>
    <n v="0"/>
    <n v="10"/>
    <x v="6"/>
    <x v="0"/>
    <n v="0"/>
    <n v="1"/>
    <n v="0"/>
  </r>
  <r>
    <d v="2018-07-16T00:00:00"/>
    <s v="OC-3014434"/>
    <n v="348432"/>
    <s v="CUBIERTA DE NUMERO DE SERIE"/>
    <s v="UN"/>
    <x v="3"/>
    <x v="8"/>
    <n v="357"/>
    <n v="357"/>
    <d v="2018-07-16T00:00:00"/>
    <n v="0"/>
    <n v="30"/>
    <x v="6"/>
    <x v="0"/>
    <n v="1"/>
    <n v="1"/>
    <n v="1"/>
  </r>
  <r>
    <d v="2018-07-16T00:00:00"/>
    <s v="OC-3027555"/>
    <n v="348383"/>
    <s v="PLACA IZQ FIJACION TAPABARRO"/>
    <s v="UN"/>
    <x v="3"/>
    <x v="7"/>
    <n v="163"/>
    <n v="125"/>
    <d v="2018-07-26T00:00:00"/>
    <n v="10"/>
    <n v="6"/>
    <x v="6"/>
    <x v="0"/>
    <n v="0"/>
    <n v="0"/>
    <n v="0"/>
  </r>
  <r>
    <d v="2018-07-17T00:00:00"/>
    <s v="OC-3024726"/>
    <n v="347901"/>
    <s v="FOCO DE LUZ FARO 12V/18W/18W"/>
    <s v="UN"/>
    <x v="5"/>
    <x v="6"/>
    <n v="132"/>
    <n v="97"/>
    <d v="2018-07-17T00:00:00"/>
    <n v="0"/>
    <n v="27"/>
    <x v="6"/>
    <x v="0"/>
    <n v="0"/>
    <n v="1"/>
    <n v="0"/>
  </r>
  <r>
    <d v="2018-07-17T00:00:00"/>
    <s v="OC-3007037"/>
    <n v="347957"/>
    <s v="CUBIERTA INFERIOR"/>
    <s v="UN"/>
    <x v="4"/>
    <x v="8"/>
    <n v="107"/>
    <n v="107"/>
    <d v="2018-07-17T00:00:00"/>
    <n v="0"/>
    <n v="23"/>
    <x v="6"/>
    <x v="0"/>
    <n v="1"/>
    <n v="1"/>
    <n v="1"/>
  </r>
  <r>
    <d v="2018-07-18T00:00:00"/>
    <s v="OC-3009634"/>
    <n v="366681"/>
    <s v="CADENA 428H-150L"/>
    <s v="UN"/>
    <x v="1"/>
    <x v="8"/>
    <n v="443"/>
    <n v="349"/>
    <d v="2018-07-29T00:00:00"/>
    <n v="11"/>
    <n v="28"/>
    <x v="6"/>
    <x v="0"/>
    <n v="0"/>
    <n v="1"/>
    <n v="0"/>
  </r>
  <r>
    <d v="2018-07-19T00:00:00"/>
    <s v="OC-3018564"/>
    <n v="348458"/>
    <s v="BUJE DEL EJE TRASERO"/>
    <s v="UN"/>
    <x v="1"/>
    <x v="0"/>
    <n v="404"/>
    <n v="404"/>
    <d v="2018-07-19T00:00:00"/>
    <n v="0"/>
    <n v="30"/>
    <x v="6"/>
    <x v="0"/>
    <n v="1"/>
    <n v="1"/>
    <n v="1"/>
  </r>
  <r>
    <d v="2018-07-19T00:00:00"/>
    <s v="OC-3014838"/>
    <n v="348603"/>
    <s v="PLATO EXTERNO EMBRAGUE DE ARRA"/>
    <s v="UN"/>
    <x v="6"/>
    <x v="1"/>
    <n v="253"/>
    <n v="253"/>
    <d v="2018-07-19T00:00:00"/>
    <n v="0"/>
    <n v="25"/>
    <x v="6"/>
    <x v="0"/>
    <n v="1"/>
    <n v="1"/>
    <n v="1"/>
  </r>
  <r>
    <d v="2018-07-19T00:00:00"/>
    <s v="OC-3002864"/>
    <n v="348164"/>
    <s v="CHASIS"/>
    <s v="UN"/>
    <x v="6"/>
    <x v="8"/>
    <n v="280"/>
    <n v="266"/>
    <d v="2018-07-23T00:00:00"/>
    <n v="4"/>
    <n v="5"/>
    <x v="6"/>
    <x v="0"/>
    <n v="0"/>
    <n v="1"/>
    <n v="0"/>
  </r>
  <r>
    <d v="2018-07-19T00:00:00"/>
    <s v="OC-3031291"/>
    <n v="364237"/>
    <s v="AMORTIGUADOR TRASERO AZUL"/>
    <s v="UN"/>
    <x v="11"/>
    <x v="10"/>
    <n v="379"/>
    <n v="379"/>
    <d v="2018-07-22T00:00:00"/>
    <n v="3"/>
    <n v="14"/>
    <x v="6"/>
    <x v="0"/>
    <n v="1"/>
    <n v="1"/>
    <n v="1"/>
  </r>
  <r>
    <d v="2018-07-23T00:00:00"/>
    <s v="OC-3019784"/>
    <n v="347820"/>
    <s v="MULTIPLE"/>
    <s v="UN"/>
    <x v="0"/>
    <x v="7"/>
    <n v="322"/>
    <n v="322"/>
    <d v="2018-07-23T00:00:00"/>
    <n v="0"/>
    <n v="5"/>
    <x v="6"/>
    <x v="0"/>
    <n v="1"/>
    <n v="1"/>
    <n v="1"/>
  </r>
  <r>
    <d v="2018-07-24T00:00:00"/>
    <s v="OC-3030192"/>
    <n v="347967"/>
    <s v="SENSOR DE COMBUSTIBLE"/>
    <s v="UN"/>
    <x v="8"/>
    <x v="0"/>
    <n v="188"/>
    <n v="188"/>
    <d v="2018-07-24T00:00:00"/>
    <n v="0"/>
    <n v="22"/>
    <x v="6"/>
    <x v="0"/>
    <n v="1"/>
    <n v="1"/>
    <n v="1"/>
  </r>
  <r>
    <d v="2018-07-24T00:00:00"/>
    <s v="OC-3025197"/>
    <n v="362720"/>
    <s v="PLACA DE VENTILACION IZQUIERDA"/>
    <s v="UN"/>
    <x v="3"/>
    <x v="4"/>
    <n v="467"/>
    <n v="467"/>
    <d v="2018-07-24T00:00:00"/>
    <n v="0"/>
    <n v="7"/>
    <x v="6"/>
    <x v="0"/>
    <n v="1"/>
    <n v="1"/>
    <n v="1"/>
  </r>
  <r>
    <d v="2018-07-25T00:00:00"/>
    <s v="OC-3020519"/>
    <n v="348546"/>
    <s v="BUJE GOMA, SOPORTE MOTOR DEL."/>
    <s v="UN"/>
    <x v="10"/>
    <x v="10"/>
    <n v="442"/>
    <n v="442"/>
    <d v="2018-08-09T00:00:00"/>
    <n v="15"/>
    <n v="5"/>
    <x v="6"/>
    <x v="0"/>
    <n v="1"/>
    <n v="0"/>
    <n v="0"/>
  </r>
  <r>
    <d v="2018-07-26T00:00:00"/>
    <s v="OC-3007593"/>
    <n v="347682"/>
    <s v="EJE MARTILLO IMPULSOR DE VAL"/>
    <s v="UN"/>
    <x v="0"/>
    <x v="4"/>
    <n v="407"/>
    <n v="407"/>
    <d v="2018-07-26T00:00:00"/>
    <n v="0"/>
    <n v="7"/>
    <x v="6"/>
    <x v="0"/>
    <n v="1"/>
    <n v="1"/>
    <n v="1"/>
  </r>
  <r>
    <d v="2018-07-27T00:00:00"/>
    <s v="OC-3003442"/>
    <n v="348046"/>
    <s v="CAMARA DE AIRE RUEDA DEL R18"/>
    <s v="UN"/>
    <x v="10"/>
    <x v="5"/>
    <n v="154"/>
    <n v="154"/>
    <d v="2018-07-27T00:00:00"/>
    <n v="0"/>
    <n v="26"/>
    <x v="6"/>
    <x v="0"/>
    <n v="1"/>
    <n v="1"/>
    <n v="1"/>
  </r>
  <r>
    <d v="2018-07-31T00:00:00"/>
    <s v="OC-3014679"/>
    <n v="362713"/>
    <s v="CUBIERTA LATERAL DERECHA AZUL"/>
    <s v="UN"/>
    <x v="3"/>
    <x v="5"/>
    <n v="135"/>
    <n v="128"/>
    <d v="2018-07-31T00:00:00"/>
    <n v="0"/>
    <n v="10"/>
    <x v="6"/>
    <x v="0"/>
    <n v="0"/>
    <n v="1"/>
    <n v="0"/>
  </r>
  <r>
    <d v="2018-08-01T00:00:00"/>
    <s v="OC-3001181"/>
    <n v="348411"/>
    <s v="PLACA IZQ PORTA EQUIPAJE"/>
    <s v="UN"/>
    <x v="3"/>
    <x v="0"/>
    <n v="310"/>
    <n v="232"/>
    <d v="2018-08-01T00:00:00"/>
    <n v="0"/>
    <n v="15"/>
    <x v="7"/>
    <x v="0"/>
    <n v="0"/>
    <n v="1"/>
    <n v="0"/>
  </r>
  <r>
    <d v="2018-08-01T00:00:00"/>
    <s v="OC-3005315"/>
    <n v="348081"/>
    <s v="POTENCIADOR FINAL"/>
    <s v="UN"/>
    <x v="1"/>
    <x v="5"/>
    <n v="269"/>
    <n v="199"/>
    <d v="2018-08-01T00:00:00"/>
    <n v="0"/>
    <n v="10"/>
    <x v="7"/>
    <x v="0"/>
    <n v="0"/>
    <n v="1"/>
    <n v="0"/>
  </r>
  <r>
    <d v="2018-08-03T00:00:00"/>
    <s v="OC-3027185"/>
    <n v="367756"/>
    <s v="AMORTIGUADOR DELANTERO IZQUIERDO"/>
    <s v="UN"/>
    <x v="11"/>
    <x v="0"/>
    <n v="417"/>
    <n v="417"/>
    <d v="2018-08-03T00:00:00"/>
    <n v="0"/>
    <n v="26"/>
    <x v="7"/>
    <x v="0"/>
    <n v="1"/>
    <n v="1"/>
    <n v="1"/>
  </r>
  <r>
    <d v="2018-08-06T00:00:00"/>
    <s v="OC-3017456"/>
    <n v="348430"/>
    <s v="CUBIERTA DE CAJA GUANTERA"/>
    <s v="UN"/>
    <x v="3"/>
    <x v="6"/>
    <n v="283"/>
    <n v="277"/>
    <d v="2018-08-06T00:00:00"/>
    <n v="0"/>
    <n v="13"/>
    <x v="7"/>
    <x v="0"/>
    <n v="0"/>
    <n v="1"/>
    <n v="0"/>
  </r>
  <r>
    <d v="2018-08-09T00:00:00"/>
    <s v="OC-3002754"/>
    <n v="348613"/>
    <s v="PIEZAS INCRUSTABLES"/>
    <s v="UN"/>
    <x v="4"/>
    <x v="0"/>
    <n v="214"/>
    <n v="214"/>
    <d v="2018-08-09T00:00:00"/>
    <n v="0"/>
    <n v="5"/>
    <x v="7"/>
    <x v="0"/>
    <n v="1"/>
    <n v="1"/>
    <n v="1"/>
  </r>
  <r>
    <d v="2018-08-10T00:00:00"/>
    <s v="OC-3015409"/>
    <n v="347827"/>
    <s v="CARCASA DEL FILTRO DE AIRE"/>
    <s v="UN"/>
    <x v="8"/>
    <x v="9"/>
    <n v="358"/>
    <n v="289"/>
    <d v="2018-08-10T00:00:00"/>
    <n v="0"/>
    <n v="11"/>
    <x v="7"/>
    <x v="0"/>
    <n v="0"/>
    <n v="1"/>
    <n v="0"/>
  </r>
  <r>
    <d v="2018-08-12T00:00:00"/>
    <s v="OC-3021649"/>
    <n v="347749"/>
    <s v="ENGRANAJE PRINCIPAL DE QUINTA"/>
    <s v="UN"/>
    <x v="0"/>
    <x v="9"/>
    <n v="391"/>
    <n v="391"/>
    <d v="2018-09-10T00:00:00"/>
    <n v="29"/>
    <n v="17"/>
    <x v="7"/>
    <x v="0"/>
    <n v="1"/>
    <n v="0"/>
    <n v="0"/>
  </r>
  <r>
    <d v="2018-08-12T00:00:00"/>
    <s v="OC-3019275"/>
    <n v="348120"/>
    <s v="RESORTE DE PEDAL DE FRENO"/>
    <s v="UN"/>
    <x v="2"/>
    <x v="0"/>
    <n v="474"/>
    <n v="474"/>
    <d v="2018-08-12T00:00:00"/>
    <n v="0"/>
    <n v="12"/>
    <x v="7"/>
    <x v="0"/>
    <n v="1"/>
    <n v="1"/>
    <n v="1"/>
  </r>
  <r>
    <d v="2018-08-15T00:00:00"/>
    <s v="OC-3027796"/>
    <n v="347921"/>
    <s v="FOCO DE FARO 12V/21W/5W"/>
    <s v="UN"/>
    <x v="5"/>
    <x v="10"/>
    <n v="367"/>
    <n v="367"/>
    <d v="2018-08-15T00:00:00"/>
    <n v="0"/>
    <n v="9"/>
    <x v="7"/>
    <x v="0"/>
    <n v="1"/>
    <n v="1"/>
    <n v="1"/>
  </r>
  <r>
    <d v="2018-08-18T00:00:00"/>
    <s v="OC-3001658"/>
    <n v="347674"/>
    <s v="RETEN DE RESORTE DE VAL SUP"/>
    <s v="UN"/>
    <x v="0"/>
    <x v="6"/>
    <n v="172"/>
    <n v="142"/>
    <d v="2018-09-10T00:00:00"/>
    <n v="23"/>
    <n v="16"/>
    <x v="7"/>
    <x v="0"/>
    <n v="0"/>
    <n v="0"/>
    <n v="0"/>
  </r>
  <r>
    <d v="2018-08-19T00:00:00"/>
    <s v="OC-3017607"/>
    <n v="348807"/>
    <s v="CUBIERTA TRASERA IZQ AMARILLO"/>
    <s v="UN"/>
    <x v="3"/>
    <x v="1"/>
    <n v="474"/>
    <n v="474"/>
    <d v="2018-08-19T00:00:00"/>
    <n v="0"/>
    <n v="12"/>
    <x v="7"/>
    <x v="0"/>
    <n v="1"/>
    <n v="1"/>
    <n v="1"/>
  </r>
  <r>
    <d v="2018-08-19T00:00:00"/>
    <s v="OC-3012654"/>
    <n v="348451"/>
    <s v="EJE DEL PARADOR CENTRAL"/>
    <s v="UN"/>
    <x v="6"/>
    <x v="4"/>
    <n v="409"/>
    <n v="409"/>
    <d v="2018-08-20T00:00:00"/>
    <n v="1"/>
    <n v="13"/>
    <x v="7"/>
    <x v="0"/>
    <n v="1"/>
    <n v="1"/>
    <n v="1"/>
  </r>
  <r>
    <d v="2018-08-22T00:00:00"/>
    <s v="OC-3009072"/>
    <n v="348129"/>
    <s v="DISCO DE FRENO"/>
    <s v="UN"/>
    <x v="7"/>
    <x v="1"/>
    <n v="351"/>
    <n v="351"/>
    <d v="2018-08-22T00:00:00"/>
    <n v="0"/>
    <n v="10"/>
    <x v="7"/>
    <x v="0"/>
    <n v="1"/>
    <n v="1"/>
    <n v="1"/>
  </r>
  <r>
    <d v="2018-08-25T00:00:00"/>
    <s v="OC-3001012"/>
    <n v="348495"/>
    <s v="EMPAQUETADURA DE MULTIPLE"/>
    <s v="UN"/>
    <x v="0"/>
    <x v="0"/>
    <n v="361"/>
    <n v="321"/>
    <d v="2018-08-26T00:00:00"/>
    <n v="1"/>
    <n v="10"/>
    <x v="7"/>
    <x v="0"/>
    <n v="0"/>
    <n v="1"/>
    <n v="0"/>
  </r>
  <r>
    <d v="2018-08-27T00:00:00"/>
    <s v="OC-3020311"/>
    <n v="348271"/>
    <s v="TOPE POSAPIE DERECHA"/>
    <s v="UN"/>
    <x v="2"/>
    <x v="9"/>
    <n v="132"/>
    <n v="132"/>
    <d v="2018-09-19T00:00:00"/>
    <n v="23"/>
    <n v="14"/>
    <x v="7"/>
    <x v="0"/>
    <n v="1"/>
    <n v="0"/>
    <n v="0"/>
  </r>
  <r>
    <d v="2018-08-29T00:00:00"/>
    <s v="OC-3000037"/>
    <n v="348652"/>
    <s v="TUERCA DE DISCO"/>
    <s v="UN"/>
    <x v="1"/>
    <x v="3"/>
    <n v="329"/>
    <n v="250"/>
    <d v="2018-08-29T00:00:00"/>
    <n v="0"/>
    <n v="26"/>
    <x v="7"/>
    <x v="0"/>
    <n v="0"/>
    <n v="1"/>
    <n v="0"/>
  </r>
  <r>
    <d v="2018-08-30T00:00:00"/>
    <s v="OC-3004519"/>
    <n v="348627"/>
    <s v="CUBIERTA PROTECTORA SUPERIOR"/>
    <s v="UN"/>
    <x v="6"/>
    <x v="5"/>
    <n v="144"/>
    <n v="108"/>
    <d v="2018-09-27T00:00:00"/>
    <n v="28"/>
    <n v="7"/>
    <x v="7"/>
    <x v="0"/>
    <n v="0"/>
    <n v="0"/>
    <n v="0"/>
  </r>
  <r>
    <d v="2018-08-30T00:00:00"/>
    <s v="OC-3027347"/>
    <n v="362722"/>
    <s v="CUBIERTA DE COLA IZQ AZUL"/>
    <s v="UN"/>
    <x v="3"/>
    <x v="1"/>
    <n v="324"/>
    <n v="324"/>
    <d v="2018-09-15T00:00:00"/>
    <n v="16"/>
    <n v="9"/>
    <x v="7"/>
    <x v="0"/>
    <n v="1"/>
    <n v="0"/>
    <n v="0"/>
  </r>
  <r>
    <d v="2018-08-31T00:00:00"/>
    <s v="OC-3030583"/>
    <n v="348802"/>
    <s v="CUBIERTA TRASERA DER PLATA"/>
    <s v="UN"/>
    <x v="3"/>
    <x v="4"/>
    <n v="442"/>
    <n v="366"/>
    <d v="2018-08-31T00:00:00"/>
    <n v="0"/>
    <n v="22"/>
    <x v="7"/>
    <x v="0"/>
    <n v="0"/>
    <n v="1"/>
    <n v="0"/>
  </r>
  <r>
    <d v="2018-08-31T00:00:00"/>
    <s v="OC-3029934"/>
    <n v="348495"/>
    <s v="EMPAQUETADURA DE MULTIPLE"/>
    <s v="UN"/>
    <x v="0"/>
    <x v="1"/>
    <n v="283"/>
    <n v="283"/>
    <d v="2018-08-31T00:00:00"/>
    <n v="0"/>
    <n v="10"/>
    <x v="7"/>
    <x v="0"/>
    <n v="1"/>
    <n v="1"/>
    <n v="1"/>
  </r>
  <r>
    <d v="2018-09-01T00:00:00"/>
    <s v="OC-3012865"/>
    <n v="348389"/>
    <s v="MICA REFLECTORA TRASERA"/>
    <s v="UN"/>
    <x v="5"/>
    <x v="10"/>
    <n v="390"/>
    <n v="382"/>
    <d v="2018-09-01T00:00:00"/>
    <n v="0"/>
    <n v="24"/>
    <x v="8"/>
    <x v="0"/>
    <n v="0"/>
    <n v="1"/>
    <n v="0"/>
  </r>
  <r>
    <d v="2018-09-02T00:00:00"/>
    <s v="OC-3027465"/>
    <n v="366681"/>
    <s v="CADENA 428H-150L"/>
    <s v="UN"/>
    <x v="1"/>
    <x v="6"/>
    <n v="410"/>
    <n v="340"/>
    <d v="2018-09-27T00:00:00"/>
    <n v="25"/>
    <n v="28"/>
    <x v="8"/>
    <x v="0"/>
    <n v="0"/>
    <n v="1"/>
    <n v="0"/>
  </r>
  <r>
    <d v="2018-09-03T00:00:00"/>
    <s v="OC-3013488"/>
    <n v="348202"/>
    <s v="BRAZO HORQUILLA DERECHA"/>
    <s v="UN"/>
    <x v="11"/>
    <x v="6"/>
    <n v="309"/>
    <n v="284"/>
    <d v="2018-09-16T00:00:00"/>
    <n v="13"/>
    <n v="26"/>
    <x v="8"/>
    <x v="0"/>
    <n v="0"/>
    <n v="1"/>
    <n v="0"/>
  </r>
  <r>
    <d v="2018-09-08T00:00:00"/>
    <s v="OC-3022080"/>
    <n v="353559"/>
    <s v="BUJIA"/>
    <s v="UN"/>
    <x v="13"/>
    <x v="5"/>
    <n v="441"/>
    <n v="441"/>
    <d v="2018-09-08T00:00:00"/>
    <n v="0"/>
    <n v="30"/>
    <x v="8"/>
    <x v="0"/>
    <n v="1"/>
    <n v="1"/>
    <n v="1"/>
  </r>
  <r>
    <d v="2018-09-10T00:00:00"/>
    <s v="OC-3008906"/>
    <n v="348236"/>
    <s v="RESORTE PARADOR LATERAL"/>
    <s v="UN"/>
    <x v="2"/>
    <x v="9"/>
    <n v="446"/>
    <n v="446"/>
    <d v="2018-09-10T00:00:00"/>
    <n v="0"/>
    <n v="17"/>
    <x v="8"/>
    <x v="0"/>
    <n v="1"/>
    <n v="1"/>
    <n v="1"/>
  </r>
  <r>
    <d v="2018-09-14T00:00:00"/>
    <s v="OC-3012206"/>
    <n v="347878"/>
    <s v="ARNES PRINCIPAL"/>
    <s v="UN"/>
    <x v="4"/>
    <x v="5"/>
    <n v="312"/>
    <n v="312"/>
    <d v="2018-09-16T00:00:00"/>
    <n v="2"/>
    <n v="16"/>
    <x v="8"/>
    <x v="0"/>
    <n v="1"/>
    <n v="1"/>
    <n v="1"/>
  </r>
  <r>
    <d v="2018-09-14T00:00:00"/>
    <s v="OC-3000327"/>
    <n v="348544"/>
    <s v="TORNILLO TAPON DE DRENADO"/>
    <s v="UN"/>
    <x v="6"/>
    <x v="0"/>
    <n v="218"/>
    <n v="218"/>
    <d v="2018-09-14T00:00:00"/>
    <n v="0"/>
    <n v="7"/>
    <x v="8"/>
    <x v="0"/>
    <n v="1"/>
    <n v="1"/>
    <n v="1"/>
  </r>
  <r>
    <d v="2018-09-15T00:00:00"/>
    <s v="OC-3022945"/>
    <n v="348614"/>
    <s v="DISCO DE TRACCION"/>
    <s v="UN"/>
    <x v="4"/>
    <x v="2"/>
    <n v="327"/>
    <n v="268"/>
    <d v="2018-10-09T00:00:00"/>
    <n v="24"/>
    <n v="21"/>
    <x v="8"/>
    <x v="0"/>
    <n v="0"/>
    <n v="0"/>
    <n v="0"/>
  </r>
  <r>
    <d v="2018-09-15T00:00:00"/>
    <s v="OC-3002435"/>
    <n v="348339"/>
    <s v="HORQUILLA DELANTERA"/>
    <s v="UN"/>
    <x v="11"/>
    <x v="7"/>
    <n v="439"/>
    <n v="338"/>
    <d v="2018-10-08T00:00:00"/>
    <n v="23"/>
    <n v="30"/>
    <x v="8"/>
    <x v="0"/>
    <n v="0"/>
    <n v="1"/>
    <n v="0"/>
  </r>
  <r>
    <d v="2018-09-17T00:00:00"/>
    <s v="OC-3017545"/>
    <n v="367729"/>
    <s v="SOPORTE DE MOTOR"/>
    <s v="UN"/>
    <x v="6"/>
    <x v="1"/>
    <n v="134"/>
    <n v="120"/>
    <d v="2018-09-23T00:00:00"/>
    <n v="6"/>
    <n v="6"/>
    <x v="8"/>
    <x v="0"/>
    <n v="0"/>
    <n v="1"/>
    <n v="0"/>
  </r>
  <r>
    <d v="2018-09-17T00:00:00"/>
    <s v="OC-3033062"/>
    <n v="348279"/>
    <s v="PUÑO DE GOMA IZQUIERDO"/>
    <s v="UN"/>
    <x v="10"/>
    <x v="2"/>
    <n v="209"/>
    <n v="158"/>
    <d v="2018-09-17T00:00:00"/>
    <n v="0"/>
    <n v="7"/>
    <x v="8"/>
    <x v="0"/>
    <n v="0"/>
    <n v="1"/>
    <n v="0"/>
  </r>
  <r>
    <d v="2018-09-19T00:00:00"/>
    <s v="OC-3030260"/>
    <n v="348341"/>
    <s v="CABLE DE VELOCIMETRO"/>
    <s v="UN"/>
    <x v="9"/>
    <x v="4"/>
    <n v="440"/>
    <n v="440"/>
    <d v="2018-09-19T00:00:00"/>
    <n v="0"/>
    <n v="24"/>
    <x v="8"/>
    <x v="0"/>
    <n v="1"/>
    <n v="1"/>
    <n v="1"/>
  </r>
  <r>
    <d v="2018-09-20T00:00:00"/>
    <s v="OC-3015012"/>
    <n v="347836"/>
    <s v="CONJUNTO DE TUBO DE ESCAPE"/>
    <s v="UN"/>
    <x v="2"/>
    <x v="0"/>
    <n v="459"/>
    <n v="459"/>
    <d v="2018-10-08T00:00:00"/>
    <n v="18"/>
    <n v="9"/>
    <x v="8"/>
    <x v="0"/>
    <n v="1"/>
    <n v="0"/>
    <n v="0"/>
  </r>
  <r>
    <d v="2018-09-22T00:00:00"/>
    <s v="OC-3024488"/>
    <n v="347819"/>
    <s v="MULTIPLE"/>
    <s v="UN"/>
    <x v="0"/>
    <x v="1"/>
    <n v="357"/>
    <n v="357"/>
    <d v="2018-09-25T00:00:00"/>
    <n v="3"/>
    <n v="28"/>
    <x v="8"/>
    <x v="0"/>
    <n v="1"/>
    <n v="1"/>
    <n v="1"/>
  </r>
  <r>
    <d v="2018-09-23T00:00:00"/>
    <s v="OC-3003979"/>
    <n v="348062"/>
    <s v="RIN RUEDA TRASERA/ROJO/ALUMI"/>
    <s v="UN"/>
    <x v="1"/>
    <x v="7"/>
    <n v="429"/>
    <n v="338"/>
    <d v="2018-09-23T00:00:00"/>
    <n v="0"/>
    <n v="26"/>
    <x v="8"/>
    <x v="0"/>
    <n v="0"/>
    <n v="1"/>
    <n v="0"/>
  </r>
  <r>
    <d v="2018-09-23T00:00:00"/>
    <s v="OC-3009362"/>
    <n v="347653"/>
    <s v="BALANCIN"/>
    <s v="UN"/>
    <x v="0"/>
    <x v="0"/>
    <n v="366"/>
    <n v="366"/>
    <d v="2018-09-23T00:00:00"/>
    <n v="0"/>
    <n v="30"/>
    <x v="8"/>
    <x v="0"/>
    <n v="1"/>
    <n v="1"/>
    <n v="1"/>
  </r>
  <r>
    <d v="2018-09-24T00:00:00"/>
    <s v="OC-3031782"/>
    <n v="348812"/>
    <s v="CUBIERTA IZQ BLANCO"/>
    <s v="UN"/>
    <x v="3"/>
    <x v="4"/>
    <n v="380"/>
    <n v="380"/>
    <d v="2018-09-24T00:00:00"/>
    <n v="0"/>
    <n v="5"/>
    <x v="8"/>
    <x v="0"/>
    <n v="1"/>
    <n v="1"/>
    <n v="1"/>
  </r>
  <r>
    <d v="2018-09-24T00:00:00"/>
    <s v="OC-3006648"/>
    <n v="347832"/>
    <s v="ELEMENTO DEL FILTRO DE AIRE"/>
    <s v="UN"/>
    <x v="8"/>
    <x v="0"/>
    <n v="163"/>
    <n v="163"/>
    <d v="2018-09-24T00:00:00"/>
    <n v="0"/>
    <n v="26"/>
    <x v="8"/>
    <x v="0"/>
    <n v="1"/>
    <n v="1"/>
    <n v="1"/>
  </r>
  <r>
    <d v="2018-09-25T00:00:00"/>
    <s v="OC-3014028"/>
    <n v="348536"/>
    <s v="JUEGO DE ANILLOS DE PISTON"/>
    <s v="UN"/>
    <x v="0"/>
    <x v="7"/>
    <n v="153"/>
    <n v="113"/>
    <d v="2018-09-25T00:00:00"/>
    <n v="0"/>
    <n v="10"/>
    <x v="8"/>
    <x v="0"/>
    <n v="0"/>
    <n v="1"/>
    <n v="0"/>
  </r>
  <r>
    <d v="2018-09-28T00:00:00"/>
    <s v="OC-3015232"/>
    <n v="353721"/>
    <s v="BASE DE FARO IZQUIERDO"/>
    <s v="UN"/>
    <x v="11"/>
    <x v="6"/>
    <n v="304"/>
    <n v="304"/>
    <d v="2018-09-28T00:00:00"/>
    <n v="0"/>
    <n v="26"/>
    <x v="8"/>
    <x v="0"/>
    <n v="1"/>
    <n v="1"/>
    <n v="1"/>
  </r>
  <r>
    <d v="2018-09-29T00:00:00"/>
    <s v="OC-3017954"/>
    <n v="347931"/>
    <s v="DIRECCIONAL IZQUIERDA DELANTER"/>
    <s v="UN"/>
    <x v="5"/>
    <x v="0"/>
    <n v="308"/>
    <n v="237"/>
    <d v="2018-09-29T00:00:00"/>
    <n v="0"/>
    <n v="14"/>
    <x v="8"/>
    <x v="0"/>
    <n v="0"/>
    <n v="1"/>
    <n v="0"/>
  </r>
  <r>
    <d v="2018-09-29T00:00:00"/>
    <s v="OC-3002550"/>
    <n v="348884"/>
    <s v="RETROVISOR DERECHO/PLATA/."/>
    <s v="UN"/>
    <x v="3"/>
    <x v="3"/>
    <n v="327"/>
    <n v="327"/>
    <d v="2018-10-17T00:00:00"/>
    <n v="18"/>
    <n v="8"/>
    <x v="8"/>
    <x v="0"/>
    <n v="1"/>
    <n v="0"/>
    <n v="0"/>
  </r>
  <r>
    <d v="2018-10-01T00:00:00"/>
    <s v="OC-3032091"/>
    <n v="348501"/>
    <s v="POSICIONADOR FIJADOR DE TREN D"/>
    <s v="UN"/>
    <x v="0"/>
    <x v="0"/>
    <n v="380"/>
    <n v="380"/>
    <d v="2018-10-01T00:00:00"/>
    <n v="0"/>
    <n v="8"/>
    <x v="9"/>
    <x v="0"/>
    <n v="1"/>
    <n v="1"/>
    <n v="1"/>
  </r>
  <r>
    <d v="2018-10-02T00:00:00"/>
    <s v="OC-3001089"/>
    <n v="347665"/>
    <s v="BRAZO TENSOR DE CADENA"/>
    <s v="UN"/>
    <x v="0"/>
    <x v="2"/>
    <n v="101"/>
    <n v="101"/>
    <d v="2018-10-02T00:00:00"/>
    <n v="0"/>
    <n v="23"/>
    <x v="9"/>
    <x v="0"/>
    <n v="1"/>
    <n v="1"/>
    <n v="1"/>
  </r>
  <r>
    <d v="2018-10-03T00:00:00"/>
    <s v="OC-3018248"/>
    <n v="348843"/>
    <s v="RIN DELANTERO/NEGRO/."/>
    <s v="UN"/>
    <x v="1"/>
    <x v="0"/>
    <n v="392"/>
    <n v="392"/>
    <d v="2018-10-19T00:00:00"/>
    <n v="16"/>
    <n v="18"/>
    <x v="9"/>
    <x v="0"/>
    <n v="1"/>
    <n v="1"/>
    <n v="1"/>
  </r>
  <r>
    <d v="2018-10-04T00:00:00"/>
    <s v="OC-3023710"/>
    <n v="348143"/>
    <s v="PASTILLAS DE FRENO DEL"/>
    <s v="UN"/>
    <x v="7"/>
    <x v="0"/>
    <n v="261"/>
    <n v="261"/>
    <d v="2018-10-04T00:00:00"/>
    <n v="0"/>
    <n v="13"/>
    <x v="9"/>
    <x v="0"/>
    <n v="1"/>
    <n v="1"/>
    <n v="1"/>
  </r>
  <r>
    <d v="2018-10-07T00:00:00"/>
    <s v="OC-3019519"/>
    <n v="348385"/>
    <s v="TAPABARRO INTERNO TRASERO"/>
    <s v="UN"/>
    <x v="3"/>
    <x v="3"/>
    <n v="275"/>
    <n v="275"/>
    <d v="2018-10-07T00:00:00"/>
    <n v="0"/>
    <n v="20"/>
    <x v="9"/>
    <x v="0"/>
    <n v="1"/>
    <n v="1"/>
    <n v="1"/>
  </r>
  <r>
    <d v="2018-10-09T00:00:00"/>
    <s v="OC-3020781"/>
    <n v="348219"/>
    <s v="TAPON DE INSPECCION CADENA"/>
    <s v="UN"/>
    <x v="1"/>
    <x v="1"/>
    <n v="228"/>
    <n v="207"/>
    <d v="2018-10-20T00:00:00"/>
    <n v="11"/>
    <n v="21"/>
    <x v="9"/>
    <x v="0"/>
    <n v="0"/>
    <n v="1"/>
    <n v="0"/>
  </r>
  <r>
    <d v="2018-10-09T00:00:00"/>
    <s v="OC-3012363"/>
    <n v="364185"/>
    <s v="ESCAPE ROJO"/>
    <s v="UN"/>
    <x v="2"/>
    <x v="7"/>
    <n v="251"/>
    <n v="251"/>
    <d v="2018-10-27T00:00:00"/>
    <n v="18"/>
    <n v="11"/>
    <x v="9"/>
    <x v="0"/>
    <n v="1"/>
    <n v="0"/>
    <n v="0"/>
  </r>
  <r>
    <d v="2018-10-11T00:00:00"/>
    <s v="OC-3004613"/>
    <n v="347967"/>
    <s v="SENSOR DE COMBUSTIBLE"/>
    <s v="UN"/>
    <x v="8"/>
    <x v="7"/>
    <n v="231"/>
    <n v="226"/>
    <d v="2018-10-11T00:00:00"/>
    <n v="0"/>
    <n v="22"/>
    <x v="9"/>
    <x v="0"/>
    <n v="0"/>
    <n v="1"/>
    <n v="0"/>
  </r>
  <r>
    <d v="2018-10-11T00:00:00"/>
    <s v="OC-3024783"/>
    <n v="347581"/>
    <s v="CUBIERTA IZQUIERDA DE CARTER"/>
    <s v="UN"/>
    <x v="0"/>
    <x v="2"/>
    <n v="345"/>
    <n v="345"/>
    <d v="2018-10-11T00:00:00"/>
    <n v="0"/>
    <n v="9"/>
    <x v="9"/>
    <x v="0"/>
    <n v="1"/>
    <n v="1"/>
    <n v="1"/>
  </r>
  <r>
    <d v="2018-10-11T00:00:00"/>
    <s v="OC-3032782"/>
    <n v="348243"/>
    <s v="GOMA POSAPIE FT"/>
    <s v="UN"/>
    <x v="10"/>
    <x v="4"/>
    <n v="413"/>
    <n v="413"/>
    <d v="2018-10-22T00:00:00"/>
    <n v="11"/>
    <n v="6"/>
    <x v="9"/>
    <x v="0"/>
    <n v="1"/>
    <n v="0"/>
    <n v="0"/>
  </r>
  <r>
    <d v="2018-10-14T00:00:00"/>
    <s v="OC-3029353"/>
    <n v="353562"/>
    <s v="SENSOR DE COMBUSTIBLE"/>
    <s v="UN"/>
    <x v="8"/>
    <x v="0"/>
    <n v="231"/>
    <n v="231"/>
    <d v="2018-10-14T00:00:00"/>
    <n v="0"/>
    <n v="18"/>
    <x v="9"/>
    <x v="0"/>
    <n v="1"/>
    <n v="1"/>
    <n v="1"/>
  </r>
  <r>
    <d v="2018-10-14T00:00:00"/>
    <s v="OC-3003872"/>
    <n v="347939"/>
    <s v="DIRECCIONAL DERECHA"/>
    <s v="UN"/>
    <x v="5"/>
    <x v="9"/>
    <n v="381"/>
    <n v="285"/>
    <d v="2018-10-14T00:00:00"/>
    <n v="0"/>
    <n v="26"/>
    <x v="9"/>
    <x v="0"/>
    <n v="0"/>
    <n v="1"/>
    <n v="0"/>
  </r>
  <r>
    <d v="2018-10-15T00:00:00"/>
    <s v="OC-3005967"/>
    <n v="348270"/>
    <s v="TOPE POSAPIE IZQUIERDA"/>
    <s v="UN"/>
    <x v="2"/>
    <x v="8"/>
    <n v="441"/>
    <n v="441"/>
    <d v="2018-10-15T00:00:00"/>
    <n v="0"/>
    <n v="5"/>
    <x v="9"/>
    <x v="0"/>
    <n v="1"/>
    <n v="1"/>
    <n v="1"/>
  </r>
  <r>
    <d v="2018-10-15T00:00:00"/>
    <s v="OC-3021778"/>
    <n v="347696"/>
    <s v="O-RING 18*3*3.5"/>
    <s v="UN"/>
    <x v="10"/>
    <x v="7"/>
    <n v="497"/>
    <n v="497"/>
    <d v="2018-10-15T00:00:00"/>
    <n v="0"/>
    <n v="13"/>
    <x v="9"/>
    <x v="0"/>
    <n v="1"/>
    <n v="1"/>
    <n v="1"/>
  </r>
  <r>
    <d v="2018-10-16T00:00:00"/>
    <s v="OC-3026895"/>
    <n v="366817"/>
    <s v="PUÑO IZQUIERDO"/>
    <s v="UN"/>
    <x v="10"/>
    <x v="4"/>
    <n v="216"/>
    <n v="216"/>
    <d v="2018-10-16T00:00:00"/>
    <n v="0"/>
    <n v="23"/>
    <x v="9"/>
    <x v="0"/>
    <n v="1"/>
    <n v="1"/>
    <n v="1"/>
  </r>
  <r>
    <d v="2018-10-16T00:00:00"/>
    <s v="OC-3015519"/>
    <n v="367772"/>
    <s v="BARRA DE POSAPIES"/>
    <s v="UN"/>
    <x v="2"/>
    <x v="8"/>
    <n v="319"/>
    <n v="245"/>
    <d v="2018-10-16T00:00:00"/>
    <n v="0"/>
    <n v="21"/>
    <x v="9"/>
    <x v="0"/>
    <n v="0"/>
    <n v="1"/>
    <n v="0"/>
  </r>
  <r>
    <d v="2018-10-16T00:00:00"/>
    <s v="OC-3018391"/>
    <n v="367772"/>
    <s v="BARRA DE POSAPIES"/>
    <s v="UN"/>
    <x v="2"/>
    <x v="2"/>
    <n v="426"/>
    <n v="426"/>
    <d v="2018-11-11T00:00:00"/>
    <n v="26"/>
    <n v="21"/>
    <x v="9"/>
    <x v="0"/>
    <n v="1"/>
    <n v="0"/>
    <n v="0"/>
  </r>
  <r>
    <d v="2018-10-17T00:00:00"/>
    <s v="OC-3028868"/>
    <n v="348651"/>
    <s v="TUERCA HEXAGONAL"/>
    <s v="UN"/>
    <x v="1"/>
    <x v="1"/>
    <n v="198"/>
    <n v="198"/>
    <d v="2018-10-17T00:00:00"/>
    <n v="0"/>
    <n v="23"/>
    <x v="9"/>
    <x v="0"/>
    <n v="1"/>
    <n v="1"/>
    <n v="1"/>
  </r>
  <r>
    <d v="2018-10-18T00:00:00"/>
    <s v="OC-3030168"/>
    <n v="348589"/>
    <s v="RETEN DE ACEITE 20*32*6"/>
    <s v="UN"/>
    <x v="10"/>
    <x v="0"/>
    <n v="319"/>
    <n v="319"/>
    <d v="2018-10-18T00:00:00"/>
    <n v="0"/>
    <n v="14"/>
    <x v="9"/>
    <x v="0"/>
    <n v="1"/>
    <n v="1"/>
    <n v="1"/>
  </r>
  <r>
    <d v="2018-10-19T00:00:00"/>
    <s v="OC-3031852"/>
    <n v="347830"/>
    <s v="ELEMENTO DEL FILTRO DE AIRE"/>
    <s v="UN"/>
    <x v="8"/>
    <x v="7"/>
    <n v="237"/>
    <n v="237"/>
    <d v="2018-10-19T00:00:00"/>
    <n v="0"/>
    <n v="16"/>
    <x v="9"/>
    <x v="0"/>
    <n v="1"/>
    <n v="1"/>
    <n v="1"/>
  </r>
  <r>
    <d v="2018-10-20T00:00:00"/>
    <s v="OC-3010786"/>
    <n v="366681"/>
    <s v="CADENA 428H-150L"/>
    <s v="UN"/>
    <x v="1"/>
    <x v="0"/>
    <n v="195"/>
    <n v="144"/>
    <d v="2018-11-15T00:00:00"/>
    <n v="26"/>
    <n v="28"/>
    <x v="9"/>
    <x v="0"/>
    <n v="0"/>
    <n v="1"/>
    <n v="0"/>
  </r>
  <r>
    <d v="2018-10-20T00:00:00"/>
    <s v="OC-3000972"/>
    <n v="348499"/>
    <s v="SOSTENEDOR DE TREN DE VALVULAS"/>
    <s v="UN"/>
    <x v="0"/>
    <x v="7"/>
    <n v="408"/>
    <n v="334"/>
    <d v="2018-10-20T00:00:00"/>
    <n v="0"/>
    <n v="12"/>
    <x v="9"/>
    <x v="0"/>
    <n v="0"/>
    <n v="1"/>
    <n v="0"/>
  </r>
  <r>
    <d v="2018-10-22T00:00:00"/>
    <s v="OC-3009503"/>
    <n v="369631"/>
    <s v="CALAVERA"/>
    <s v="UN"/>
    <x v="5"/>
    <x v="6"/>
    <n v="463"/>
    <n v="416"/>
    <d v="2018-10-22T00:00:00"/>
    <n v="0"/>
    <n v="7"/>
    <x v="9"/>
    <x v="0"/>
    <n v="0"/>
    <n v="1"/>
    <n v="0"/>
  </r>
  <r>
    <d v="2018-10-30T00:00:00"/>
    <s v="OC-3006641"/>
    <n v="347739"/>
    <s v="EJE PRIMARIO DE TRANSMISION"/>
    <s v="UN"/>
    <x v="0"/>
    <x v="0"/>
    <n v="166"/>
    <n v="166"/>
    <d v="2018-11-23T00:00:00"/>
    <n v="24"/>
    <n v="17"/>
    <x v="9"/>
    <x v="0"/>
    <n v="1"/>
    <n v="0"/>
    <n v="0"/>
  </r>
  <r>
    <d v="2018-10-31T00:00:00"/>
    <s v="OC-3008755"/>
    <n v="366794"/>
    <s v="RELE DE ENCENDIDO"/>
    <s v="UN"/>
    <x v="4"/>
    <x v="0"/>
    <n v="346"/>
    <n v="346"/>
    <d v="2018-10-31T00:00:00"/>
    <n v="0"/>
    <n v="30"/>
    <x v="9"/>
    <x v="0"/>
    <n v="1"/>
    <n v="1"/>
    <n v="1"/>
  </r>
  <r>
    <d v="2018-10-31T00:00:00"/>
    <s v="OC-3015392"/>
    <n v="347876"/>
    <s v="UNIDAD C.D.I"/>
    <s v="UN"/>
    <x v="4"/>
    <x v="0"/>
    <n v="195"/>
    <n v="195"/>
    <d v="2018-10-31T00:00:00"/>
    <n v="0"/>
    <n v="14"/>
    <x v="9"/>
    <x v="0"/>
    <n v="1"/>
    <n v="1"/>
    <n v="1"/>
  </r>
  <r>
    <d v="2018-10-31T00:00:00"/>
    <s v="OC-3015862"/>
    <n v="348339"/>
    <s v="HORQUILLA DELANTERA"/>
    <s v="UN"/>
    <x v="11"/>
    <x v="5"/>
    <n v="462"/>
    <n v="462"/>
    <d v="2018-10-31T00:00:00"/>
    <n v="0"/>
    <n v="30"/>
    <x v="9"/>
    <x v="0"/>
    <n v="1"/>
    <n v="1"/>
    <n v="1"/>
  </r>
  <r>
    <d v="2018-11-02T00:00:00"/>
    <s v="OC-3022579"/>
    <n v="366819"/>
    <s v="PALANCA IZQUIERDA DE EMBRAGUE"/>
    <s v="UN"/>
    <x v="9"/>
    <x v="0"/>
    <n v="277"/>
    <n v="277"/>
    <d v="2018-11-02T00:00:00"/>
    <n v="0"/>
    <n v="28"/>
    <x v="10"/>
    <x v="0"/>
    <n v="1"/>
    <n v="1"/>
    <n v="1"/>
  </r>
  <r>
    <d v="2018-11-03T00:00:00"/>
    <s v="OC-3007331"/>
    <n v="347928"/>
    <s v="BARRA DE DIRECCIONALES"/>
    <s v="UN"/>
    <x v="5"/>
    <x v="0"/>
    <n v="463"/>
    <n v="328"/>
    <d v="2018-11-06T00:00:00"/>
    <n v="3"/>
    <n v="21"/>
    <x v="10"/>
    <x v="0"/>
    <n v="0"/>
    <n v="1"/>
    <n v="0"/>
  </r>
  <r>
    <d v="2018-11-04T00:00:00"/>
    <s v="OC-3018986"/>
    <n v="348449"/>
    <s v="EJE DEL PARADOR CENTRAL"/>
    <s v="UN"/>
    <x v="2"/>
    <x v="1"/>
    <n v="107"/>
    <n v="87"/>
    <d v="2018-11-05T00:00:00"/>
    <n v="1"/>
    <n v="24"/>
    <x v="10"/>
    <x v="0"/>
    <n v="0"/>
    <n v="1"/>
    <n v="0"/>
  </r>
  <r>
    <d v="2018-11-05T00:00:00"/>
    <s v="OC-3028151"/>
    <n v="348305"/>
    <s v="CABLE DE FRENO TRASERO"/>
    <s v="UN"/>
    <x v="9"/>
    <x v="0"/>
    <n v="293"/>
    <n v="293"/>
    <d v="2018-11-05T00:00:00"/>
    <n v="0"/>
    <n v="22"/>
    <x v="10"/>
    <x v="0"/>
    <n v="1"/>
    <n v="1"/>
    <n v="1"/>
  </r>
  <r>
    <d v="2018-11-08T00:00:00"/>
    <s v="OC-3006754"/>
    <n v="348071"/>
    <s v="LLANTA TRASERA 2.75/R17"/>
    <s v="UN"/>
    <x v="10"/>
    <x v="2"/>
    <n v="461"/>
    <n v="461"/>
    <d v="2018-11-08T00:00:00"/>
    <n v="0"/>
    <n v="22"/>
    <x v="10"/>
    <x v="0"/>
    <n v="1"/>
    <n v="1"/>
    <n v="1"/>
  </r>
  <r>
    <d v="2018-11-13T00:00:00"/>
    <s v="OC-3017147"/>
    <n v="348204"/>
    <s v="AMORTIGUADOR TRASERO"/>
    <s v="UN"/>
    <x v="11"/>
    <x v="5"/>
    <n v="331"/>
    <n v="331"/>
    <d v="2018-11-13T00:00:00"/>
    <n v="0"/>
    <n v="27"/>
    <x v="10"/>
    <x v="0"/>
    <n v="1"/>
    <n v="1"/>
    <n v="1"/>
  </r>
  <r>
    <d v="2018-11-13T00:00:00"/>
    <s v="OC-3027640"/>
    <n v="347819"/>
    <s v="MULTIPLE"/>
    <s v="UN"/>
    <x v="0"/>
    <x v="1"/>
    <n v="215"/>
    <n v="215"/>
    <d v="2018-11-13T00:00:00"/>
    <n v="0"/>
    <n v="28"/>
    <x v="10"/>
    <x v="0"/>
    <n v="1"/>
    <n v="1"/>
    <n v="1"/>
  </r>
  <r>
    <d v="2018-11-15T00:00:00"/>
    <s v="OC-3023713"/>
    <n v="348605"/>
    <s v="VOLANTE"/>
    <s v="UN"/>
    <x v="4"/>
    <x v="1"/>
    <n v="212"/>
    <n v="212"/>
    <d v="2018-11-16T00:00:00"/>
    <n v="1"/>
    <n v="25"/>
    <x v="10"/>
    <x v="0"/>
    <n v="1"/>
    <n v="1"/>
    <n v="1"/>
  </r>
  <r>
    <d v="2018-11-15T00:00:00"/>
    <s v="OC-3013874"/>
    <n v="348350"/>
    <s v="ASIENTO DOBLE AMARILLO NEGRO"/>
    <s v="UN"/>
    <x v="6"/>
    <x v="0"/>
    <n v="481"/>
    <n v="481"/>
    <d v="2018-11-15T00:00:00"/>
    <n v="0"/>
    <n v="22"/>
    <x v="10"/>
    <x v="0"/>
    <n v="1"/>
    <n v="1"/>
    <n v="1"/>
  </r>
  <r>
    <d v="2018-11-15T00:00:00"/>
    <s v="OC-3025814"/>
    <n v="348570"/>
    <s v="MEDIDOR DE ACEITE"/>
    <s v="UN"/>
    <x v="0"/>
    <x v="0"/>
    <n v="462"/>
    <n v="462"/>
    <d v="2018-11-15T00:00:00"/>
    <n v="0"/>
    <n v="26"/>
    <x v="10"/>
    <x v="0"/>
    <n v="1"/>
    <n v="1"/>
    <n v="1"/>
  </r>
  <r>
    <d v="2018-11-15T00:00:00"/>
    <s v="OC-3014001"/>
    <n v="347872"/>
    <s v="BUJIA"/>
    <s v="UN"/>
    <x v="13"/>
    <x v="5"/>
    <n v="294"/>
    <n v="294"/>
    <d v="2018-11-28T00:00:00"/>
    <n v="13"/>
    <n v="24"/>
    <x v="10"/>
    <x v="0"/>
    <n v="1"/>
    <n v="1"/>
    <n v="1"/>
  </r>
  <r>
    <d v="2018-11-16T00:00:00"/>
    <s v="OC-3028220"/>
    <n v="347676"/>
    <s v="SEGURO DE VALVULA"/>
    <s v="UN"/>
    <x v="0"/>
    <x v="4"/>
    <n v="367"/>
    <n v="337"/>
    <d v="2018-11-16T00:00:00"/>
    <n v="0"/>
    <n v="16"/>
    <x v="10"/>
    <x v="0"/>
    <n v="0"/>
    <n v="1"/>
    <n v="0"/>
  </r>
  <r>
    <d v="2018-11-16T00:00:00"/>
    <s v="OC-3027402"/>
    <n v="348303"/>
    <s v="CABLE DE ASIENTO"/>
    <s v="UN"/>
    <x v="9"/>
    <x v="1"/>
    <n v="135"/>
    <n v="103"/>
    <d v="2018-11-16T00:00:00"/>
    <n v="0"/>
    <n v="11"/>
    <x v="10"/>
    <x v="0"/>
    <n v="0"/>
    <n v="1"/>
    <n v="0"/>
  </r>
  <r>
    <d v="2018-11-17T00:00:00"/>
    <s v="OC-3007484"/>
    <n v="348394"/>
    <s v="CUBIERTA DE INDICADORES"/>
    <s v="UN"/>
    <x v="3"/>
    <x v="6"/>
    <n v="382"/>
    <n v="362"/>
    <d v="2018-11-17T00:00:00"/>
    <n v="0"/>
    <n v="6"/>
    <x v="10"/>
    <x v="0"/>
    <n v="0"/>
    <n v="1"/>
    <n v="0"/>
  </r>
  <r>
    <d v="2018-11-17T00:00:00"/>
    <s v="OC-3001342"/>
    <n v="364435"/>
    <s v="CUBIERTA TRASERA ROJO"/>
    <s v="UN"/>
    <x v="3"/>
    <x v="3"/>
    <n v="296"/>
    <n v="257"/>
    <d v="2018-11-17T00:00:00"/>
    <n v="0"/>
    <n v="8"/>
    <x v="10"/>
    <x v="0"/>
    <n v="0"/>
    <n v="1"/>
    <n v="0"/>
  </r>
  <r>
    <d v="2018-11-18T00:00:00"/>
    <s v="OC-3020632"/>
    <n v="348517"/>
    <s v="RETEN DE VALVULA"/>
    <s v="UN"/>
    <x v="0"/>
    <x v="0"/>
    <n v="309"/>
    <n v="309"/>
    <d v="2018-11-18T00:00:00"/>
    <n v="0"/>
    <n v="18"/>
    <x v="10"/>
    <x v="0"/>
    <n v="1"/>
    <n v="1"/>
    <n v="1"/>
  </r>
  <r>
    <d v="2018-11-19T00:00:00"/>
    <s v="OC-3021463"/>
    <n v="347831"/>
    <s v="ELEMENTO DEL FILTRO DE AIRE"/>
    <s v="UN"/>
    <x v="8"/>
    <x v="8"/>
    <n v="126"/>
    <n v="126"/>
    <d v="2018-11-19T00:00:00"/>
    <n v="0"/>
    <n v="22"/>
    <x v="10"/>
    <x v="0"/>
    <n v="1"/>
    <n v="1"/>
    <n v="1"/>
  </r>
  <r>
    <d v="2018-11-21T00:00:00"/>
    <s v="OC-3017670"/>
    <n v="348568"/>
    <s v="TAMBOR DE EMBRAGUE"/>
    <s v="UN"/>
    <x v="7"/>
    <x v="6"/>
    <n v="326"/>
    <n v="273"/>
    <d v="2018-11-21T00:00:00"/>
    <n v="0"/>
    <n v="26"/>
    <x v="10"/>
    <x v="0"/>
    <n v="0"/>
    <n v="1"/>
    <n v="0"/>
  </r>
  <r>
    <d v="2018-11-24T00:00:00"/>
    <s v="OC-3020466"/>
    <n v="348415"/>
    <s v="BASE PLATAFORMA POSAPIES"/>
    <s v="UN"/>
    <x v="3"/>
    <x v="0"/>
    <n v="464"/>
    <n v="464"/>
    <d v="2018-12-12T00:00:00"/>
    <n v="18"/>
    <n v="9"/>
    <x v="10"/>
    <x v="0"/>
    <n v="1"/>
    <n v="0"/>
    <n v="0"/>
  </r>
  <r>
    <d v="2018-11-27T00:00:00"/>
    <s v="OC-3033206"/>
    <n v="347674"/>
    <s v="RETEN DE RESORTE DE VAL SUP"/>
    <s v="UN"/>
    <x v="0"/>
    <x v="10"/>
    <n v="443"/>
    <n v="443"/>
    <d v="2018-11-27T00:00:00"/>
    <n v="0"/>
    <n v="16"/>
    <x v="10"/>
    <x v="0"/>
    <n v="1"/>
    <n v="1"/>
    <n v="1"/>
  </r>
  <r>
    <d v="2018-11-28T00:00:00"/>
    <s v="OC-3027530"/>
    <n v="347733"/>
    <s v="IMPULSOR LEVANTADOR DE EMBRAG"/>
    <s v="UN"/>
    <x v="0"/>
    <x v="5"/>
    <n v="114"/>
    <n v="114"/>
    <d v="2018-11-28T00:00:00"/>
    <n v="0"/>
    <n v="6"/>
    <x v="10"/>
    <x v="0"/>
    <n v="1"/>
    <n v="1"/>
    <n v="1"/>
  </r>
  <r>
    <d v="2018-11-28T00:00:00"/>
    <s v="OC-3013410"/>
    <n v="348127"/>
    <s v="SISTEMA COMPLETO DE FRENO DELA"/>
    <s v="UN"/>
    <x v="7"/>
    <x v="1"/>
    <n v="265"/>
    <n v="196"/>
    <d v="2018-11-28T00:00:00"/>
    <n v="0"/>
    <n v="15"/>
    <x v="10"/>
    <x v="0"/>
    <n v="0"/>
    <n v="1"/>
    <n v="0"/>
  </r>
  <r>
    <d v="2018-11-29T00:00:00"/>
    <s v="OC-3002659"/>
    <n v="347967"/>
    <s v="SENSOR DE COMBUSTIBLE"/>
    <s v="UN"/>
    <x v="8"/>
    <x v="6"/>
    <n v="446"/>
    <n v="446"/>
    <d v="2018-12-07T00:00:00"/>
    <n v="8"/>
    <n v="22"/>
    <x v="10"/>
    <x v="0"/>
    <n v="1"/>
    <n v="1"/>
    <n v="1"/>
  </r>
  <r>
    <d v="2018-11-30T00:00:00"/>
    <s v="OC-3008693"/>
    <n v="347908"/>
    <s v="VISOR DE FARO"/>
    <s v="UN"/>
    <x v="5"/>
    <x v="8"/>
    <n v="228"/>
    <n v="228"/>
    <d v="2018-12-03T00:00:00"/>
    <n v="3"/>
    <n v="14"/>
    <x v="10"/>
    <x v="0"/>
    <n v="1"/>
    <n v="1"/>
    <n v="1"/>
  </r>
  <r>
    <d v="2018-11-30T00:00:00"/>
    <s v="OC-3030235"/>
    <n v="362806"/>
    <s v="ASIENTO CONFORT NARANJA"/>
    <s v="UN"/>
    <x v="6"/>
    <x v="10"/>
    <n v="159"/>
    <n v="119"/>
    <d v="2018-12-09T00:00:00"/>
    <n v="9"/>
    <n v="7"/>
    <x v="10"/>
    <x v="0"/>
    <n v="0"/>
    <n v="0"/>
    <n v="0"/>
  </r>
  <r>
    <d v="2018-12-03T00:00:00"/>
    <s v="OC-3008286"/>
    <n v="348536"/>
    <s v="JUEGO DE ANILLOS DE PISTON"/>
    <s v="UN"/>
    <x v="0"/>
    <x v="6"/>
    <n v="488"/>
    <n v="488"/>
    <d v="2018-12-03T00:00:00"/>
    <n v="0"/>
    <n v="10"/>
    <x v="11"/>
    <x v="0"/>
    <n v="1"/>
    <n v="1"/>
    <n v="1"/>
  </r>
  <r>
    <d v="2018-12-06T00:00:00"/>
    <s v="OC-3012119"/>
    <n v="348274"/>
    <s v="TIMON"/>
    <s v="UN"/>
    <x v="3"/>
    <x v="10"/>
    <n v="385"/>
    <n v="385"/>
    <d v="2018-12-06T00:00:00"/>
    <n v="0"/>
    <n v="24"/>
    <x v="11"/>
    <x v="0"/>
    <n v="1"/>
    <n v="1"/>
    <n v="1"/>
  </r>
  <r>
    <d v="2018-12-06T00:00:00"/>
    <s v="OC-3005828"/>
    <n v="347883"/>
    <s v="PORTA FUSIBLE"/>
    <s v="UN"/>
    <x v="4"/>
    <x v="5"/>
    <n v="106"/>
    <n v="98"/>
    <d v="2018-12-20T00:00:00"/>
    <n v="14"/>
    <n v="11"/>
    <x v="11"/>
    <x v="0"/>
    <n v="0"/>
    <n v="0"/>
    <n v="0"/>
  </r>
  <r>
    <d v="2018-12-07T00:00:00"/>
    <s v="OC-3008334"/>
    <n v="348636"/>
    <s v="PISTON"/>
    <s v="UN"/>
    <x v="0"/>
    <x v="4"/>
    <n v="341"/>
    <n v="303"/>
    <d v="2018-12-07T00:00:00"/>
    <n v="0"/>
    <n v="15"/>
    <x v="11"/>
    <x v="0"/>
    <n v="0"/>
    <n v="1"/>
    <n v="0"/>
  </r>
  <r>
    <d v="2018-12-07T00:00:00"/>
    <s v="OC-3013931"/>
    <n v="362719"/>
    <s v="CUBIERTA FRONTAL INFERIOR ROJO"/>
    <s v="UN"/>
    <x v="3"/>
    <x v="8"/>
    <n v="422"/>
    <n v="312"/>
    <d v="2018-12-07T00:00:00"/>
    <n v="0"/>
    <n v="17"/>
    <x v="11"/>
    <x v="0"/>
    <n v="0"/>
    <n v="1"/>
    <n v="0"/>
  </r>
  <r>
    <d v="2018-12-08T00:00:00"/>
    <s v="OC-3032397"/>
    <n v="347655"/>
    <s v="ENGRANAJE CADENA CAMARA"/>
    <s v="UN"/>
    <x v="0"/>
    <x v="0"/>
    <n v="152"/>
    <n v="152"/>
    <d v="2018-12-11T00:00:00"/>
    <n v="3"/>
    <n v="25"/>
    <x v="11"/>
    <x v="0"/>
    <n v="1"/>
    <n v="1"/>
    <n v="1"/>
  </r>
  <r>
    <d v="2018-12-08T00:00:00"/>
    <s v="OC-3005298"/>
    <n v="348508"/>
    <s v="SEGURO DE VALVULA"/>
    <s v="UN"/>
    <x v="0"/>
    <x v="5"/>
    <n v="179"/>
    <n v="137"/>
    <d v="2019-01-07T00:00:00"/>
    <n v="30"/>
    <n v="29"/>
    <x v="11"/>
    <x v="0"/>
    <n v="0"/>
    <n v="0"/>
    <n v="0"/>
  </r>
  <r>
    <d v="2018-12-11T00:00:00"/>
    <s v="OC-3004870"/>
    <n v="362790"/>
    <s v="CUBIERTA TRASERA NARANJA"/>
    <s v="UN"/>
    <x v="3"/>
    <x v="9"/>
    <n v="366"/>
    <n v="366"/>
    <d v="2018-12-11T00:00:00"/>
    <n v="0"/>
    <n v="25"/>
    <x v="11"/>
    <x v="0"/>
    <n v="1"/>
    <n v="1"/>
    <n v="1"/>
  </r>
  <r>
    <d v="2018-12-13T00:00:00"/>
    <s v="OC-3014943"/>
    <n v="364342"/>
    <s v="SISTEMA DE FRENO DEL ABS"/>
    <s v="UN"/>
    <x v="7"/>
    <x v="9"/>
    <n v="279"/>
    <n v="279"/>
    <d v="2018-12-13T00:00:00"/>
    <n v="0"/>
    <n v="13"/>
    <x v="11"/>
    <x v="0"/>
    <n v="1"/>
    <n v="1"/>
    <n v="1"/>
  </r>
  <r>
    <d v="2018-12-17T00:00:00"/>
    <s v="OC-3017514"/>
    <n v="348450"/>
    <s v="EJE DEL PARADOR CENTRAL"/>
    <s v="UN"/>
    <x v="2"/>
    <x v="3"/>
    <n v="303"/>
    <n v="303"/>
    <d v="2018-12-18T00:00:00"/>
    <n v="1"/>
    <n v="17"/>
    <x v="11"/>
    <x v="0"/>
    <n v="1"/>
    <n v="1"/>
    <n v="1"/>
  </r>
  <r>
    <d v="2018-12-19T00:00:00"/>
    <s v="OC-3024584"/>
    <n v="348789"/>
    <s v="CUBIERTA DEL CUERPO IZQUIERDA"/>
    <s v="UN"/>
    <x v="3"/>
    <x v="9"/>
    <n v="402"/>
    <n v="402"/>
    <d v="2019-01-16T00:00:00"/>
    <n v="28"/>
    <n v="17"/>
    <x v="11"/>
    <x v="0"/>
    <n v="1"/>
    <n v="0"/>
    <n v="0"/>
  </r>
  <r>
    <d v="2018-12-19T00:00:00"/>
    <s v="OC-3007488"/>
    <n v="347647"/>
    <s v="PIN DE CIGÜEÑAL"/>
    <s v="UN"/>
    <x v="0"/>
    <x v="1"/>
    <n v="323"/>
    <n v="323"/>
    <d v="2018-12-19T00:00:00"/>
    <n v="0"/>
    <n v="6"/>
    <x v="11"/>
    <x v="0"/>
    <n v="1"/>
    <n v="1"/>
    <n v="1"/>
  </r>
  <r>
    <d v="2018-12-20T00:00:00"/>
    <s v="OC-3017373"/>
    <n v="347741"/>
    <s v="ENGRANAJE PRINCIPAL DE SEGUNDA"/>
    <s v="UN"/>
    <x v="0"/>
    <x v="6"/>
    <n v="267"/>
    <n v="267"/>
    <d v="2018-12-20T00:00:00"/>
    <n v="0"/>
    <n v="27"/>
    <x v="11"/>
    <x v="0"/>
    <n v="1"/>
    <n v="1"/>
    <n v="1"/>
  </r>
  <r>
    <d v="2018-12-23T00:00:00"/>
    <s v="OC-3003227"/>
    <n v="347830"/>
    <s v="ELEMENTO DEL FILTRO DE AIRE"/>
    <s v="UN"/>
    <x v="8"/>
    <x v="0"/>
    <n v="217"/>
    <n v="177"/>
    <d v="2018-12-23T00:00:00"/>
    <n v="0"/>
    <n v="16"/>
    <x v="11"/>
    <x v="0"/>
    <n v="0"/>
    <n v="1"/>
    <n v="0"/>
  </r>
  <r>
    <d v="2018-12-24T00:00:00"/>
    <s v="OC-3019289"/>
    <n v="347753"/>
    <s v="EJE SECUNDARIO DE TRANSMISION"/>
    <s v="UN"/>
    <x v="0"/>
    <x v="6"/>
    <n v="245"/>
    <n v="245"/>
    <d v="2019-01-22T00:00:00"/>
    <n v="29"/>
    <n v="6"/>
    <x v="11"/>
    <x v="0"/>
    <n v="1"/>
    <n v="0"/>
    <n v="0"/>
  </r>
  <r>
    <d v="2018-12-29T00:00:00"/>
    <s v="OC-3006154"/>
    <n v="348194"/>
    <s v="AMORTIGUADOR DELANTERO DER"/>
    <s v="UN"/>
    <x v="11"/>
    <x v="5"/>
    <n v="403"/>
    <n v="403"/>
    <d v="2018-12-29T00:00:00"/>
    <n v="0"/>
    <n v="30"/>
    <x v="11"/>
    <x v="0"/>
    <n v="1"/>
    <n v="1"/>
    <n v="1"/>
  </r>
  <r>
    <d v="2018-12-30T00:00:00"/>
    <s v="OC-3007285"/>
    <n v="347658"/>
    <s v="PALANCA IMPULSORA DE BALANCIN"/>
    <s v="UN"/>
    <x v="0"/>
    <x v="5"/>
    <n v="291"/>
    <n v="291"/>
    <d v="2018-12-30T00:00:00"/>
    <n v="0"/>
    <n v="30"/>
    <x v="11"/>
    <x v="0"/>
    <n v="1"/>
    <n v="1"/>
    <n v="1"/>
  </r>
  <r>
    <d v="2019-01-02T00:00:00"/>
    <s v="OC-3000251"/>
    <n v="348105"/>
    <s v="PANEL DE FRENO TRASERO GRIS"/>
    <s v="UN"/>
    <x v="7"/>
    <x v="4"/>
    <n v="332"/>
    <n v="332"/>
    <d v="2019-01-05T00:00:00"/>
    <n v="3"/>
    <n v="11"/>
    <x v="0"/>
    <x v="1"/>
    <n v="1"/>
    <n v="1"/>
    <n v="1"/>
  </r>
  <r>
    <d v="2019-01-02T00:00:00"/>
    <s v="OC-3031672"/>
    <n v="362830"/>
    <s v="CUBIERTA FRONTAL INF PLATA"/>
    <s v="UN"/>
    <x v="3"/>
    <x v="8"/>
    <n v="266"/>
    <n v="204"/>
    <d v="2019-01-08T00:00:00"/>
    <n v="6"/>
    <n v="23"/>
    <x v="0"/>
    <x v="1"/>
    <n v="0"/>
    <n v="1"/>
    <n v="0"/>
  </r>
  <r>
    <d v="2019-01-04T00:00:00"/>
    <s v="OC-3017588"/>
    <n v="348763"/>
    <s v="CUBIERTA DE PIERNA DER GRIS"/>
    <s v="UN"/>
    <x v="3"/>
    <x v="6"/>
    <n v="193"/>
    <n v="193"/>
    <d v="2019-01-12T00:00:00"/>
    <n v="8"/>
    <n v="16"/>
    <x v="0"/>
    <x v="1"/>
    <n v="1"/>
    <n v="1"/>
    <n v="1"/>
  </r>
  <r>
    <d v="2019-01-06T00:00:00"/>
    <s v="OC-3033044"/>
    <n v="347747"/>
    <s v="ENGRANAJE PRINCIPAL DE CUARTA"/>
    <s v="UN"/>
    <x v="0"/>
    <x v="0"/>
    <n v="291"/>
    <n v="291"/>
    <d v="2019-01-06T00:00:00"/>
    <n v="0"/>
    <n v="19"/>
    <x v="0"/>
    <x v="1"/>
    <n v="1"/>
    <n v="1"/>
    <n v="1"/>
  </r>
  <r>
    <d v="2019-01-07T00:00:00"/>
    <s v="OC-3018618"/>
    <n v="348292"/>
    <s v="PALANCA DE FRENO DELANTERO"/>
    <s v="UN"/>
    <x v="9"/>
    <x v="1"/>
    <n v="111"/>
    <n v="111"/>
    <d v="2019-01-15T00:00:00"/>
    <n v="8"/>
    <n v="24"/>
    <x v="0"/>
    <x v="1"/>
    <n v="1"/>
    <n v="1"/>
    <n v="1"/>
  </r>
  <r>
    <d v="2019-01-08T00:00:00"/>
    <s v="OC-3012167"/>
    <n v="348884"/>
    <s v="RETROVISOR DERECHO/PLATA/."/>
    <s v="UN"/>
    <x v="3"/>
    <x v="6"/>
    <n v="169"/>
    <n v="169"/>
    <d v="2019-01-08T00:00:00"/>
    <n v="0"/>
    <n v="8"/>
    <x v="0"/>
    <x v="1"/>
    <n v="1"/>
    <n v="1"/>
    <n v="1"/>
  </r>
  <r>
    <d v="2019-01-09T00:00:00"/>
    <s v="OC-3024312"/>
    <n v="353564"/>
    <s v="VARILLA DE FRENO TRASERO"/>
    <s v="UN"/>
    <x v="2"/>
    <x v="5"/>
    <n v="400"/>
    <n v="400"/>
    <d v="2019-01-28T00:00:00"/>
    <n v="19"/>
    <n v="10"/>
    <x v="0"/>
    <x v="1"/>
    <n v="1"/>
    <n v="0"/>
    <n v="0"/>
  </r>
  <r>
    <d v="2019-01-09T00:00:00"/>
    <s v="OC-3024094"/>
    <n v="348303"/>
    <s v="CABLE DE ASIENTO"/>
    <s v="UN"/>
    <x v="9"/>
    <x v="1"/>
    <n v="498"/>
    <n v="498"/>
    <d v="2019-01-09T00:00:00"/>
    <n v="0"/>
    <n v="11"/>
    <x v="0"/>
    <x v="1"/>
    <n v="1"/>
    <n v="1"/>
    <n v="1"/>
  </r>
  <r>
    <d v="2019-01-09T00:00:00"/>
    <s v="OC-3026294"/>
    <n v="347973"/>
    <s v="INTERRUPTOR DE ENCENDIDO"/>
    <s v="UN"/>
    <x v="4"/>
    <x v="9"/>
    <n v="172"/>
    <n v="172"/>
    <d v="2019-02-02T00:00:00"/>
    <n v="24"/>
    <n v="20"/>
    <x v="0"/>
    <x v="1"/>
    <n v="1"/>
    <n v="0"/>
    <n v="0"/>
  </r>
  <r>
    <d v="2019-01-11T00:00:00"/>
    <s v="OC-3002061"/>
    <n v="347762"/>
    <s v="ENGRANAJE SECUNDARIO DE TERCER"/>
    <s v="UN"/>
    <x v="0"/>
    <x v="0"/>
    <n v="264"/>
    <n v="240"/>
    <d v="2019-01-11T00:00:00"/>
    <n v="0"/>
    <n v="29"/>
    <x v="0"/>
    <x v="1"/>
    <n v="0"/>
    <n v="1"/>
    <n v="0"/>
  </r>
  <r>
    <d v="2019-01-12T00:00:00"/>
    <s v="OC-3001279"/>
    <n v="348286"/>
    <s v="PUÑO DE GOMA DERECHO"/>
    <s v="UN"/>
    <x v="10"/>
    <x v="5"/>
    <n v="434"/>
    <n v="434"/>
    <d v="2019-01-12T00:00:00"/>
    <n v="0"/>
    <n v="20"/>
    <x v="0"/>
    <x v="1"/>
    <n v="1"/>
    <n v="1"/>
    <n v="1"/>
  </r>
  <r>
    <d v="2019-01-12T00:00:00"/>
    <s v="OC-3013173"/>
    <n v="348681"/>
    <s v="O-RING,13.8*2.5"/>
    <s v="UN"/>
    <x v="0"/>
    <x v="5"/>
    <n v="123"/>
    <n v="113"/>
    <d v="2019-01-12T00:00:00"/>
    <n v="0"/>
    <n v="14"/>
    <x v="0"/>
    <x v="1"/>
    <n v="0"/>
    <n v="1"/>
    <n v="0"/>
  </r>
  <r>
    <d v="2019-01-13T00:00:00"/>
    <s v="OC-3006333"/>
    <n v="348286"/>
    <s v="PUÑO DE GOMA DERECHO"/>
    <s v="UN"/>
    <x v="10"/>
    <x v="0"/>
    <n v="333"/>
    <n v="333"/>
    <d v="2019-01-23T00:00:00"/>
    <n v="10"/>
    <n v="20"/>
    <x v="0"/>
    <x v="1"/>
    <n v="1"/>
    <n v="1"/>
    <n v="1"/>
  </r>
  <r>
    <d v="2019-01-13T00:00:00"/>
    <s v="OC-3011422"/>
    <n v="348126"/>
    <s v="SISTEMA COMPLETO DE FRENO DELA"/>
    <s v="UN"/>
    <x v="7"/>
    <x v="2"/>
    <n v="104"/>
    <n v="82"/>
    <d v="2019-01-13T00:00:00"/>
    <n v="0"/>
    <n v="11"/>
    <x v="0"/>
    <x v="1"/>
    <n v="0"/>
    <n v="1"/>
    <n v="0"/>
  </r>
  <r>
    <d v="2019-01-13T00:00:00"/>
    <s v="OC-3032012"/>
    <n v="347750"/>
    <s v="ENGRANE PRIMARIO DE TRACCION"/>
    <s v="UN"/>
    <x v="0"/>
    <x v="0"/>
    <n v="178"/>
    <n v="178"/>
    <d v="2019-01-17T00:00:00"/>
    <n v="4"/>
    <n v="29"/>
    <x v="0"/>
    <x v="1"/>
    <n v="1"/>
    <n v="1"/>
    <n v="1"/>
  </r>
  <r>
    <d v="2019-01-13T00:00:00"/>
    <s v="OC-3024968"/>
    <n v="347950"/>
    <s v="CONJUNTO VELOCIMETRO"/>
    <s v="UN"/>
    <x v="4"/>
    <x v="4"/>
    <n v="308"/>
    <n v="308"/>
    <d v="2019-01-13T00:00:00"/>
    <n v="0"/>
    <n v="12"/>
    <x v="0"/>
    <x v="1"/>
    <n v="1"/>
    <n v="1"/>
    <n v="1"/>
  </r>
  <r>
    <d v="2019-01-14T00:00:00"/>
    <s v="OC-3030200"/>
    <n v="348243"/>
    <s v="GOMA POSAPIE FT"/>
    <s v="UN"/>
    <x v="10"/>
    <x v="0"/>
    <n v="298"/>
    <n v="298"/>
    <d v="2019-01-14T00:00:00"/>
    <n v="0"/>
    <n v="6"/>
    <x v="0"/>
    <x v="1"/>
    <n v="1"/>
    <n v="1"/>
    <n v="1"/>
  </r>
  <r>
    <d v="2019-01-15T00:00:00"/>
    <s v="OC-3032143"/>
    <n v="348300"/>
    <s v="CABLE DE ACELERADOR"/>
    <s v="UN"/>
    <x v="9"/>
    <x v="10"/>
    <n v="478"/>
    <n v="449"/>
    <d v="2019-01-15T00:00:00"/>
    <n v="0"/>
    <n v="9"/>
    <x v="0"/>
    <x v="1"/>
    <n v="0"/>
    <n v="1"/>
    <n v="0"/>
  </r>
  <r>
    <d v="2019-01-18T00:00:00"/>
    <s v="OC-3014454"/>
    <n v="362732"/>
    <s v="DIRECCIONAL DERECHA"/>
    <s v="UN"/>
    <x v="6"/>
    <x v="8"/>
    <n v="259"/>
    <n v="259"/>
    <d v="2019-01-18T00:00:00"/>
    <n v="0"/>
    <n v="27"/>
    <x v="0"/>
    <x v="1"/>
    <n v="1"/>
    <n v="1"/>
    <n v="1"/>
  </r>
  <r>
    <d v="2019-01-22T00:00:00"/>
    <s v="OC-3003340"/>
    <n v="348164"/>
    <s v="CHASIS"/>
    <s v="UN"/>
    <x v="6"/>
    <x v="2"/>
    <n v="174"/>
    <n v="137"/>
    <d v="2019-01-22T00:00:00"/>
    <n v="0"/>
    <n v="5"/>
    <x v="0"/>
    <x v="1"/>
    <n v="0"/>
    <n v="1"/>
    <n v="0"/>
  </r>
  <r>
    <d v="2019-01-23T00:00:00"/>
    <s v="OC-3000070"/>
    <n v="347739"/>
    <s v="EJE PRIMARIO DE TRANSMISION"/>
    <s v="UN"/>
    <x v="0"/>
    <x v="3"/>
    <n v="282"/>
    <n v="208"/>
    <d v="2019-02-16T00:00:00"/>
    <n v="24"/>
    <n v="17"/>
    <x v="0"/>
    <x v="1"/>
    <n v="0"/>
    <n v="0"/>
    <n v="0"/>
  </r>
  <r>
    <d v="2019-01-23T00:00:00"/>
    <s v="OC-3031396"/>
    <n v="347906"/>
    <s v="CRISTAL DEL FARO"/>
    <s v="UN"/>
    <x v="5"/>
    <x v="0"/>
    <n v="280"/>
    <n v="280"/>
    <d v="2019-01-23T00:00:00"/>
    <n v="0"/>
    <n v="17"/>
    <x v="0"/>
    <x v="1"/>
    <n v="1"/>
    <n v="1"/>
    <n v="1"/>
  </r>
  <r>
    <d v="2019-01-28T00:00:00"/>
    <s v="OC-3001649"/>
    <n v="347573"/>
    <s v="TORNILLO &quot;B&quot; CILINDRO (BIRLO)"/>
    <s v="UN"/>
    <x v="6"/>
    <x v="5"/>
    <n v="330"/>
    <n v="287"/>
    <d v="2019-01-28T00:00:00"/>
    <n v="0"/>
    <n v="18"/>
    <x v="0"/>
    <x v="1"/>
    <n v="0"/>
    <n v="1"/>
    <n v="0"/>
  </r>
  <r>
    <d v="2019-01-29T00:00:00"/>
    <s v="OC-3022619"/>
    <n v="362714"/>
    <s v="PARABRISAS"/>
    <s v="UN"/>
    <x v="3"/>
    <x v="6"/>
    <n v="269"/>
    <n v="255"/>
    <d v="2019-01-29T00:00:00"/>
    <n v="0"/>
    <n v="30"/>
    <x v="0"/>
    <x v="1"/>
    <n v="0"/>
    <n v="1"/>
    <n v="0"/>
  </r>
  <r>
    <d v="2019-01-30T00:00:00"/>
    <s v="OC-3031367"/>
    <n v="348617"/>
    <s v="VENTILADOR"/>
    <s v="UN"/>
    <x v="7"/>
    <x v="1"/>
    <n v="211"/>
    <n v="202"/>
    <d v="2019-02-07T00:00:00"/>
    <n v="8"/>
    <n v="16"/>
    <x v="0"/>
    <x v="1"/>
    <n v="0"/>
    <n v="1"/>
    <n v="0"/>
  </r>
  <r>
    <d v="2019-01-31T00:00:00"/>
    <s v="OC-3022620"/>
    <n v="347705"/>
    <s v="DISCO DE FRICCION DE EMBRAGUE"/>
    <s v="UN"/>
    <x v="7"/>
    <x v="2"/>
    <n v="162"/>
    <n v="162"/>
    <d v="2019-01-31T00:00:00"/>
    <n v="0"/>
    <n v="17"/>
    <x v="0"/>
    <x v="1"/>
    <n v="1"/>
    <n v="1"/>
    <n v="1"/>
  </r>
  <r>
    <d v="2019-02-04T00:00:00"/>
    <s v="OC-3000139"/>
    <n v="348466"/>
    <s v="RODAJE RADIAL BOLA,6204"/>
    <s v="UN"/>
    <x v="6"/>
    <x v="1"/>
    <n v="178"/>
    <n v="178"/>
    <d v="2019-02-23T00:00:00"/>
    <n v="19"/>
    <n v="8"/>
    <x v="1"/>
    <x v="1"/>
    <n v="1"/>
    <n v="0"/>
    <n v="0"/>
  </r>
  <r>
    <d v="2019-02-06T00:00:00"/>
    <s v="OC-3006273"/>
    <n v="347634"/>
    <s v="JUEGO DE ANILLOS DE PISTON"/>
    <s v="UN"/>
    <x v="0"/>
    <x v="5"/>
    <n v="463"/>
    <n v="463"/>
    <d v="2019-02-15T00:00:00"/>
    <n v="9"/>
    <n v="29"/>
    <x v="1"/>
    <x v="1"/>
    <n v="1"/>
    <n v="1"/>
    <n v="1"/>
  </r>
  <r>
    <d v="2019-02-06T00:00:00"/>
    <s v="OC-3032476"/>
    <n v="348155"/>
    <s v="PLACA CONECTORA DE MOTOR"/>
    <s v="UN"/>
    <x v="6"/>
    <x v="0"/>
    <n v="450"/>
    <n v="450"/>
    <d v="2019-02-06T00:00:00"/>
    <n v="0"/>
    <n v="9"/>
    <x v="1"/>
    <x v="1"/>
    <n v="1"/>
    <n v="1"/>
    <n v="1"/>
  </r>
  <r>
    <d v="2019-02-08T00:00:00"/>
    <s v="OC-3005693"/>
    <n v="369683"/>
    <s v="DISCO DE FRENO"/>
    <s v="UN"/>
    <x v="7"/>
    <x v="0"/>
    <n v="116"/>
    <n v="116"/>
    <d v="2019-02-08T00:00:00"/>
    <n v="0"/>
    <n v="23"/>
    <x v="1"/>
    <x v="1"/>
    <n v="1"/>
    <n v="1"/>
    <n v="1"/>
  </r>
  <r>
    <d v="2019-02-09T00:00:00"/>
    <s v="OC-3004594"/>
    <n v="366794"/>
    <s v="RELE DE ENCENDIDO"/>
    <s v="UN"/>
    <x v="4"/>
    <x v="4"/>
    <n v="131"/>
    <n v="131"/>
    <d v="2019-03-11T00:00:00"/>
    <n v="30"/>
    <n v="30"/>
    <x v="1"/>
    <x v="1"/>
    <n v="1"/>
    <n v="1"/>
    <n v="1"/>
  </r>
  <r>
    <d v="2019-02-09T00:00:00"/>
    <s v="OC-3011589"/>
    <n v="348248"/>
    <s v="PARADOR LATERAL"/>
    <s v="UN"/>
    <x v="2"/>
    <x v="4"/>
    <n v="108"/>
    <n v="108"/>
    <d v="2019-02-09T00:00:00"/>
    <n v="0"/>
    <n v="29"/>
    <x v="1"/>
    <x v="1"/>
    <n v="1"/>
    <n v="1"/>
    <n v="1"/>
  </r>
  <r>
    <d v="2019-02-11T00:00:00"/>
    <s v="OC-3002915"/>
    <n v="362801"/>
    <s v="ASIENTO CONFORT AMARILLO"/>
    <s v="UN"/>
    <x v="6"/>
    <x v="5"/>
    <n v="339"/>
    <n v="274"/>
    <d v="2019-02-11T00:00:00"/>
    <n v="0"/>
    <n v="6"/>
    <x v="1"/>
    <x v="1"/>
    <n v="0"/>
    <n v="1"/>
    <n v="0"/>
  </r>
  <r>
    <d v="2019-02-11T00:00:00"/>
    <s v="OC-3009467"/>
    <n v="347983"/>
    <s v="BOTON INTERRUPTOR DE LUZ BAJA/"/>
    <s v="UN"/>
    <x v="9"/>
    <x v="4"/>
    <n v="480"/>
    <n v="369"/>
    <d v="2019-02-11T00:00:00"/>
    <n v="0"/>
    <n v="11"/>
    <x v="1"/>
    <x v="1"/>
    <n v="0"/>
    <n v="1"/>
    <n v="0"/>
  </r>
  <r>
    <d v="2019-02-12T00:00:00"/>
    <s v="OC-3002132"/>
    <n v="347653"/>
    <s v="BALANCIN"/>
    <s v="UN"/>
    <x v="0"/>
    <x v="5"/>
    <n v="400"/>
    <n v="400"/>
    <d v="2019-02-12T00:00:00"/>
    <n v="0"/>
    <n v="30"/>
    <x v="1"/>
    <x v="1"/>
    <n v="1"/>
    <n v="1"/>
    <n v="1"/>
  </r>
  <r>
    <d v="2019-02-13T00:00:00"/>
    <s v="OC-3007499"/>
    <n v="348267"/>
    <s v="BASE DE POSAPIES DERECHO"/>
    <s v="UN"/>
    <x v="2"/>
    <x v="1"/>
    <n v="380"/>
    <n v="380"/>
    <d v="2019-02-13T00:00:00"/>
    <n v="0"/>
    <n v="9"/>
    <x v="1"/>
    <x v="1"/>
    <n v="1"/>
    <n v="1"/>
    <n v="1"/>
  </r>
  <r>
    <d v="2019-02-13T00:00:00"/>
    <s v="OC-3010254"/>
    <n v="348076"/>
    <s v="LLANTA TRASERA 3.00/R18"/>
    <s v="UN"/>
    <x v="10"/>
    <x v="2"/>
    <n v="339"/>
    <n v="254"/>
    <d v="2019-02-13T00:00:00"/>
    <n v="0"/>
    <n v="25"/>
    <x v="1"/>
    <x v="1"/>
    <n v="0"/>
    <n v="1"/>
    <n v="0"/>
  </r>
  <r>
    <d v="2019-02-16T00:00:00"/>
    <s v="OC-3013275"/>
    <n v="348123"/>
    <s v="RESORTE DEL INTERRUPTOR DE FRE"/>
    <s v="UN"/>
    <x v="2"/>
    <x v="3"/>
    <n v="486"/>
    <n v="427"/>
    <d v="2019-02-16T00:00:00"/>
    <n v="0"/>
    <n v="5"/>
    <x v="1"/>
    <x v="1"/>
    <n v="0"/>
    <n v="1"/>
    <n v="0"/>
  </r>
  <r>
    <d v="2019-02-18T00:00:00"/>
    <s v="OC-3009319"/>
    <n v="348381"/>
    <s v="TAPABARRO TRASERO"/>
    <s v="UN"/>
    <x v="3"/>
    <x v="0"/>
    <n v="186"/>
    <n v="137"/>
    <d v="2019-02-18T00:00:00"/>
    <n v="0"/>
    <n v="28"/>
    <x v="1"/>
    <x v="1"/>
    <n v="0"/>
    <n v="1"/>
    <n v="0"/>
  </r>
  <r>
    <d v="2019-02-18T00:00:00"/>
    <s v="OC-3010142"/>
    <n v="362726"/>
    <s v="CUBIERTA FRONTAL SUP AZUL"/>
    <s v="UN"/>
    <x v="3"/>
    <x v="10"/>
    <n v="445"/>
    <n v="445"/>
    <d v="2019-02-18T00:00:00"/>
    <n v="0"/>
    <n v="25"/>
    <x v="1"/>
    <x v="1"/>
    <n v="1"/>
    <n v="1"/>
    <n v="1"/>
  </r>
  <r>
    <d v="2019-02-20T00:00:00"/>
    <s v="OC-3029072"/>
    <n v="348343"/>
    <s v="CABLE DE VELOCIMETRO"/>
    <s v="UN"/>
    <x v="9"/>
    <x v="3"/>
    <n v="453"/>
    <n v="443"/>
    <d v="2019-03-16T00:00:00"/>
    <n v="24"/>
    <n v="15"/>
    <x v="1"/>
    <x v="1"/>
    <n v="0"/>
    <n v="0"/>
    <n v="0"/>
  </r>
  <r>
    <d v="2019-02-21T00:00:00"/>
    <s v="OC-3030486"/>
    <n v="348245"/>
    <s v="BARRA DE POSAPIES"/>
    <s v="UN"/>
    <x v="2"/>
    <x v="0"/>
    <n v="167"/>
    <n v="167"/>
    <d v="2019-02-21T00:00:00"/>
    <n v="0"/>
    <n v="18"/>
    <x v="1"/>
    <x v="1"/>
    <n v="1"/>
    <n v="1"/>
    <n v="1"/>
  </r>
  <r>
    <d v="2019-02-21T00:00:00"/>
    <s v="OC-3027605"/>
    <n v="353540"/>
    <s v="EMPAQUETADURA CENTRAL CARTER"/>
    <s v="UN"/>
    <x v="6"/>
    <x v="1"/>
    <n v="283"/>
    <n v="209"/>
    <d v="2019-02-21T00:00:00"/>
    <n v="0"/>
    <n v="5"/>
    <x v="1"/>
    <x v="1"/>
    <n v="0"/>
    <n v="1"/>
    <n v="0"/>
  </r>
  <r>
    <d v="2019-02-23T00:00:00"/>
    <s v="OC-3019980"/>
    <n v="348390"/>
    <s v="MICA REFLECTORA TRASERA"/>
    <s v="UN"/>
    <x v="5"/>
    <x v="0"/>
    <n v="213"/>
    <n v="157"/>
    <d v="2019-02-25T00:00:00"/>
    <n v="2"/>
    <n v="16"/>
    <x v="1"/>
    <x v="1"/>
    <n v="0"/>
    <n v="1"/>
    <n v="0"/>
  </r>
  <r>
    <d v="2019-02-23T00:00:00"/>
    <s v="OC-3005582"/>
    <n v="347968"/>
    <s v="SENSOR DE COMBUSTIBLE"/>
    <s v="UN"/>
    <x v="8"/>
    <x v="3"/>
    <n v="141"/>
    <n v="141"/>
    <d v="2019-03-02T00:00:00"/>
    <n v="7"/>
    <n v="26"/>
    <x v="1"/>
    <x v="1"/>
    <n v="1"/>
    <n v="1"/>
    <n v="1"/>
  </r>
  <r>
    <d v="2019-02-26T00:00:00"/>
    <s v="OC-3009051"/>
    <n v="348083"/>
    <s v="PIN DE RUEDA TRASERA"/>
    <s v="UN"/>
    <x v="1"/>
    <x v="9"/>
    <n v="174"/>
    <n v="174"/>
    <d v="2019-03-13T00:00:00"/>
    <n v="15"/>
    <n v="12"/>
    <x v="1"/>
    <x v="1"/>
    <n v="1"/>
    <n v="0"/>
    <n v="0"/>
  </r>
  <r>
    <d v="2019-02-26T00:00:00"/>
    <s v="OC-3025442"/>
    <n v="347889"/>
    <s v="CLAXON"/>
    <s v="UN"/>
    <x v="4"/>
    <x v="8"/>
    <n v="251"/>
    <n v="251"/>
    <d v="2019-02-27T00:00:00"/>
    <n v="1"/>
    <n v="12"/>
    <x v="1"/>
    <x v="1"/>
    <n v="1"/>
    <n v="1"/>
    <n v="1"/>
  </r>
  <r>
    <d v="2019-02-26T00:00:00"/>
    <s v="OC-3025022"/>
    <n v="348877"/>
    <s v="CUBIERTA TRASERA DER AZUL"/>
    <s v="UN"/>
    <x v="3"/>
    <x v="2"/>
    <n v="345"/>
    <n v="345"/>
    <d v="2019-02-26T00:00:00"/>
    <n v="0"/>
    <n v="12"/>
    <x v="1"/>
    <x v="1"/>
    <n v="1"/>
    <n v="1"/>
    <n v="1"/>
  </r>
  <r>
    <d v="2019-02-27T00:00:00"/>
    <s v="OC-3003130"/>
    <n v="348641"/>
    <s v="EJE DE ENGRANAJE DE TRACCION"/>
    <s v="UN"/>
    <x v="0"/>
    <x v="1"/>
    <n v="161"/>
    <n v="161"/>
    <d v="2019-03-01T00:00:00"/>
    <n v="2"/>
    <n v="19"/>
    <x v="1"/>
    <x v="1"/>
    <n v="1"/>
    <n v="1"/>
    <n v="1"/>
  </r>
  <r>
    <d v="2019-02-28T00:00:00"/>
    <s v="OC-3032121"/>
    <n v="347794"/>
    <s v="RESORTE DEL ACCIONADOR DE CAMB"/>
    <s v="UN"/>
    <x v="6"/>
    <x v="9"/>
    <n v="276"/>
    <n v="276"/>
    <d v="2019-03-30T00:00:00"/>
    <n v="30"/>
    <n v="15"/>
    <x v="1"/>
    <x v="1"/>
    <n v="1"/>
    <n v="0"/>
    <n v="0"/>
  </r>
  <r>
    <d v="2019-02-28T00:00:00"/>
    <s v="OC-3019969"/>
    <n v="348633"/>
    <s v="EMPAQUETADURA CABEZA CILINDRO"/>
    <s v="UN"/>
    <x v="0"/>
    <x v="0"/>
    <n v="446"/>
    <n v="446"/>
    <d v="2019-02-28T00:00:00"/>
    <n v="0"/>
    <n v="22"/>
    <x v="1"/>
    <x v="1"/>
    <n v="1"/>
    <n v="1"/>
    <n v="1"/>
  </r>
  <r>
    <d v="2019-03-01T00:00:00"/>
    <s v="OC-3011055"/>
    <n v="348631"/>
    <s v="VALVULA DE ADMISION"/>
    <s v="UN"/>
    <x v="0"/>
    <x v="0"/>
    <n v="118"/>
    <n v="105"/>
    <d v="2019-03-01T00:00:00"/>
    <n v="0"/>
    <n v="21"/>
    <x v="2"/>
    <x v="1"/>
    <n v="0"/>
    <n v="1"/>
    <n v="0"/>
  </r>
  <r>
    <d v="2019-03-02T00:00:00"/>
    <s v="OC-3028532"/>
    <n v="348421"/>
    <s v="PLACA PROTECTORA DE MOTOR"/>
    <s v="UN"/>
    <x v="3"/>
    <x v="4"/>
    <n v="409"/>
    <n v="409"/>
    <d v="2019-03-02T00:00:00"/>
    <n v="0"/>
    <n v="15"/>
    <x v="2"/>
    <x v="1"/>
    <n v="1"/>
    <n v="1"/>
    <n v="1"/>
  </r>
  <r>
    <d v="2019-03-02T00:00:00"/>
    <s v="OC-3008992"/>
    <n v="347756"/>
    <s v="ENGRANAJE SECUNDARIO DE TRANSM"/>
    <s v="UN"/>
    <x v="0"/>
    <x v="7"/>
    <n v="431"/>
    <n v="409"/>
    <d v="2019-03-02T00:00:00"/>
    <n v="0"/>
    <n v="15"/>
    <x v="2"/>
    <x v="1"/>
    <n v="0"/>
    <n v="1"/>
    <n v="0"/>
  </r>
  <r>
    <d v="2019-03-03T00:00:00"/>
    <s v="OC-3028274"/>
    <n v="348546"/>
    <s v="BUJE GOMA, SOPORTE MOTOR DEL."/>
    <s v="UN"/>
    <x v="10"/>
    <x v="0"/>
    <n v="127"/>
    <n v="127"/>
    <d v="2019-03-31T00:00:00"/>
    <n v="28"/>
    <n v="5"/>
    <x v="2"/>
    <x v="1"/>
    <n v="1"/>
    <n v="0"/>
    <n v="0"/>
  </r>
  <r>
    <d v="2019-03-03T00:00:00"/>
    <s v="OC-3006870"/>
    <n v="362658"/>
    <s v="ASIENTO AZUL Y PLATA"/>
    <s v="UN"/>
    <x v="6"/>
    <x v="0"/>
    <n v="186"/>
    <n v="186"/>
    <d v="2019-03-03T00:00:00"/>
    <n v="0"/>
    <n v="23"/>
    <x v="2"/>
    <x v="1"/>
    <n v="1"/>
    <n v="1"/>
    <n v="1"/>
  </r>
  <r>
    <d v="2019-03-04T00:00:00"/>
    <s v="OC-3007100"/>
    <n v="348131"/>
    <s v="COMPUESTO DE LA BOTA"/>
    <s v="UN"/>
    <x v="11"/>
    <x v="0"/>
    <n v="456"/>
    <n v="456"/>
    <d v="2019-03-29T00:00:00"/>
    <n v="25"/>
    <n v="11"/>
    <x v="2"/>
    <x v="1"/>
    <n v="1"/>
    <n v="0"/>
    <n v="0"/>
  </r>
  <r>
    <d v="2019-03-04T00:00:00"/>
    <s v="OC-3022980"/>
    <n v="348019"/>
    <s v="ARO DEL RIN RUEDA DELANTERA"/>
    <s v="UN"/>
    <x v="1"/>
    <x v="3"/>
    <n v="259"/>
    <n v="238"/>
    <d v="2019-03-04T00:00:00"/>
    <n v="0"/>
    <n v="9"/>
    <x v="2"/>
    <x v="1"/>
    <n v="0"/>
    <n v="1"/>
    <n v="0"/>
  </r>
  <r>
    <d v="2019-03-06T00:00:00"/>
    <s v="OC-3001669"/>
    <n v="362724"/>
    <s v="CUBIERTA DE COLA DER AZUL"/>
    <s v="UN"/>
    <x v="3"/>
    <x v="5"/>
    <n v="483"/>
    <n v="483"/>
    <d v="2019-03-06T00:00:00"/>
    <n v="0"/>
    <n v="14"/>
    <x v="2"/>
    <x v="1"/>
    <n v="1"/>
    <n v="1"/>
    <n v="1"/>
  </r>
  <r>
    <d v="2019-03-07T00:00:00"/>
    <s v="OC-3020060"/>
    <n v="348355"/>
    <s v="PARRILLA"/>
    <s v="UN"/>
    <x v="3"/>
    <x v="0"/>
    <n v="491"/>
    <n v="491"/>
    <d v="2019-03-07T00:00:00"/>
    <n v="0"/>
    <n v="22"/>
    <x v="2"/>
    <x v="1"/>
    <n v="1"/>
    <n v="1"/>
    <n v="1"/>
  </r>
  <r>
    <d v="2019-03-07T00:00:00"/>
    <s v="OC-3010754"/>
    <n v="348307"/>
    <s v="TELESCOPIO DE DIRECCION"/>
    <s v="UN"/>
    <x v="11"/>
    <x v="5"/>
    <n v="373"/>
    <n v="373"/>
    <d v="2019-03-08T00:00:00"/>
    <n v="1"/>
    <n v="16"/>
    <x v="2"/>
    <x v="1"/>
    <n v="1"/>
    <n v="1"/>
    <n v="1"/>
  </r>
  <r>
    <d v="2019-03-09T00:00:00"/>
    <s v="OC-3025470"/>
    <n v="347672"/>
    <s v="RETEN DE RESORTE INTERNO DE VA"/>
    <s v="UN"/>
    <x v="0"/>
    <x v="1"/>
    <n v="396"/>
    <n v="396"/>
    <d v="2019-03-09T00:00:00"/>
    <n v="0"/>
    <n v="24"/>
    <x v="2"/>
    <x v="1"/>
    <n v="1"/>
    <n v="1"/>
    <n v="1"/>
  </r>
  <r>
    <d v="2019-03-11T00:00:00"/>
    <s v="OC-3012343"/>
    <n v="362710"/>
    <s v="CUBIERTA LATERAL IZQ AZUL"/>
    <s v="UN"/>
    <x v="3"/>
    <x v="7"/>
    <n v="248"/>
    <n v="248"/>
    <d v="2019-03-11T00:00:00"/>
    <n v="0"/>
    <n v="26"/>
    <x v="2"/>
    <x v="1"/>
    <n v="1"/>
    <n v="1"/>
    <n v="1"/>
  </r>
  <r>
    <d v="2019-03-11T00:00:00"/>
    <s v="OC-3010314"/>
    <n v="348027"/>
    <s v="RIN DELANTERO"/>
    <s v="UN"/>
    <x v="1"/>
    <x v="8"/>
    <n v="282"/>
    <n v="267"/>
    <d v="2019-04-05T00:00:00"/>
    <n v="25"/>
    <n v="16"/>
    <x v="2"/>
    <x v="1"/>
    <n v="0"/>
    <n v="0"/>
    <n v="0"/>
  </r>
  <r>
    <d v="2019-03-16T00:00:00"/>
    <s v="OC-3003045"/>
    <n v="347900"/>
    <s v="FOCO FARO (12V35W/35W)"/>
    <s v="UN"/>
    <x v="5"/>
    <x v="0"/>
    <n v="476"/>
    <n v="476"/>
    <d v="2019-03-16T00:00:00"/>
    <n v="0"/>
    <n v="30"/>
    <x v="2"/>
    <x v="1"/>
    <n v="1"/>
    <n v="1"/>
    <n v="1"/>
  </r>
  <r>
    <d v="2019-03-17T00:00:00"/>
    <s v="OC-3032182"/>
    <n v="348566"/>
    <s v="CONJUNTO DE EMBRAGUE"/>
    <s v="UN"/>
    <x v="7"/>
    <x v="1"/>
    <n v="341"/>
    <n v="341"/>
    <d v="2019-03-17T00:00:00"/>
    <n v="0"/>
    <n v="10"/>
    <x v="2"/>
    <x v="1"/>
    <n v="1"/>
    <n v="1"/>
    <n v="1"/>
  </r>
  <r>
    <d v="2019-03-17T00:00:00"/>
    <s v="OC-3024794"/>
    <n v="347646"/>
    <s v="PIN DE BIELA EN CIGÜEÑAL"/>
    <s v="UN"/>
    <x v="0"/>
    <x v="0"/>
    <n v="495"/>
    <n v="435"/>
    <d v="2019-04-05T00:00:00"/>
    <n v="19"/>
    <n v="6"/>
    <x v="2"/>
    <x v="1"/>
    <n v="0"/>
    <n v="0"/>
    <n v="0"/>
  </r>
  <r>
    <d v="2019-03-18T00:00:00"/>
    <s v="OC-3001248"/>
    <n v="353563"/>
    <s v="ARO DEL RIN RUEDA TRASERA"/>
    <s v="UN"/>
    <x v="1"/>
    <x v="9"/>
    <n v="346"/>
    <n v="346"/>
    <d v="2019-03-19T00:00:00"/>
    <n v="1"/>
    <n v="22"/>
    <x v="2"/>
    <x v="1"/>
    <n v="1"/>
    <n v="1"/>
    <n v="1"/>
  </r>
  <r>
    <d v="2019-03-19T00:00:00"/>
    <s v="OC-3020451"/>
    <n v="347866"/>
    <s v="BATERIA CITY"/>
    <s v="UN"/>
    <x v="12"/>
    <x v="6"/>
    <n v="321"/>
    <n v="243"/>
    <d v="2019-03-19T00:00:00"/>
    <n v="0"/>
    <n v="30"/>
    <x v="2"/>
    <x v="1"/>
    <n v="0"/>
    <n v="1"/>
    <n v="0"/>
  </r>
  <r>
    <d v="2019-03-21T00:00:00"/>
    <s v="OC-3010465"/>
    <n v="348261"/>
    <s v="GANCHO RESORTE DEL PARADOR"/>
    <s v="UN"/>
    <x v="2"/>
    <x v="6"/>
    <n v="290"/>
    <n v="290"/>
    <d v="2019-03-28T00:00:00"/>
    <n v="7"/>
    <n v="15"/>
    <x v="2"/>
    <x v="1"/>
    <n v="1"/>
    <n v="1"/>
    <n v="1"/>
  </r>
  <r>
    <d v="2019-03-21T00:00:00"/>
    <s v="OC-3028888"/>
    <n v="347668"/>
    <s v="VALVULA DE ADMISION"/>
    <s v="UN"/>
    <x v="0"/>
    <x v="1"/>
    <n v="218"/>
    <n v="218"/>
    <d v="2019-03-21T00:00:00"/>
    <n v="0"/>
    <n v="29"/>
    <x v="2"/>
    <x v="1"/>
    <n v="1"/>
    <n v="1"/>
    <n v="1"/>
  </r>
  <r>
    <d v="2019-03-24T00:00:00"/>
    <s v="OC-3023056"/>
    <n v="348880"/>
    <s v="CUBIERTA MEDIA/ROJO/."/>
    <s v="UN"/>
    <x v="3"/>
    <x v="0"/>
    <n v="120"/>
    <n v="120"/>
    <d v="2019-03-24T00:00:00"/>
    <n v="0"/>
    <n v="16"/>
    <x v="2"/>
    <x v="1"/>
    <n v="1"/>
    <n v="1"/>
    <n v="1"/>
  </r>
  <r>
    <d v="2019-03-25T00:00:00"/>
    <s v="OC-3018666"/>
    <n v="348281"/>
    <s v="PUÑO DE GOMA IZQUIERDO"/>
    <s v="UN"/>
    <x v="10"/>
    <x v="10"/>
    <n v="286"/>
    <n v="217"/>
    <d v="2019-03-25T00:00:00"/>
    <n v="0"/>
    <n v="9"/>
    <x v="2"/>
    <x v="1"/>
    <n v="0"/>
    <n v="1"/>
    <n v="0"/>
  </r>
  <r>
    <d v="2019-03-25T00:00:00"/>
    <s v="OC-3013267"/>
    <n v="367710"/>
    <s v="RESORTE DE PEDAL DE FRENO"/>
    <s v="UN"/>
    <x v="2"/>
    <x v="8"/>
    <n v="371"/>
    <n v="371"/>
    <d v="2019-04-07T00:00:00"/>
    <n v="13"/>
    <n v="29"/>
    <x v="2"/>
    <x v="1"/>
    <n v="1"/>
    <n v="1"/>
    <n v="1"/>
  </r>
  <r>
    <d v="2019-03-28T00:00:00"/>
    <s v="OC-3025957"/>
    <n v="348407"/>
    <s v="CUBIERTA DE CAJUELA"/>
    <s v="UN"/>
    <x v="3"/>
    <x v="5"/>
    <n v="402"/>
    <n v="402"/>
    <d v="2019-03-28T00:00:00"/>
    <n v="0"/>
    <n v="22"/>
    <x v="2"/>
    <x v="1"/>
    <n v="1"/>
    <n v="1"/>
    <n v="1"/>
  </r>
  <r>
    <d v="2019-03-28T00:00:00"/>
    <s v="OC-3029274"/>
    <n v="348812"/>
    <s v="CUBIERTA IZQ BLANCO"/>
    <s v="UN"/>
    <x v="3"/>
    <x v="0"/>
    <n v="197"/>
    <n v="197"/>
    <d v="2019-04-21T00:00:00"/>
    <n v="24"/>
    <n v="5"/>
    <x v="2"/>
    <x v="1"/>
    <n v="1"/>
    <n v="0"/>
    <n v="0"/>
  </r>
  <r>
    <d v="2019-03-30T00:00:00"/>
    <s v="OC-3014461"/>
    <n v="348062"/>
    <s v="RIN RUEDA TRASERA/ROJO/ALUMI"/>
    <s v="UN"/>
    <x v="1"/>
    <x v="0"/>
    <n v="449"/>
    <n v="426"/>
    <d v="2019-03-30T00:00:00"/>
    <n v="0"/>
    <n v="26"/>
    <x v="2"/>
    <x v="1"/>
    <n v="0"/>
    <n v="1"/>
    <n v="0"/>
  </r>
  <r>
    <d v="2019-03-31T00:00:00"/>
    <s v="OC-3000027"/>
    <n v="362728"/>
    <s v="PEDAL DE ARRANQUE"/>
    <s v="UN"/>
    <x v="2"/>
    <x v="5"/>
    <n v="193"/>
    <n v="193"/>
    <d v="2019-03-31T00:00:00"/>
    <n v="0"/>
    <n v="23"/>
    <x v="2"/>
    <x v="1"/>
    <n v="1"/>
    <n v="1"/>
    <n v="1"/>
  </r>
  <r>
    <d v="2019-04-01T00:00:00"/>
    <s v="OC-3020631"/>
    <n v="348517"/>
    <s v="RETEN DE VALVULA"/>
    <s v="UN"/>
    <x v="0"/>
    <x v="0"/>
    <n v="211"/>
    <n v="211"/>
    <d v="2019-04-01T00:00:00"/>
    <n v="0"/>
    <n v="18"/>
    <x v="3"/>
    <x v="1"/>
    <n v="1"/>
    <n v="1"/>
    <n v="1"/>
  </r>
  <r>
    <d v="2019-04-02T00:00:00"/>
    <s v="OC-3029454"/>
    <n v="347887"/>
    <s v="RELE DE DIRECCIONALES"/>
    <s v="UN"/>
    <x v="4"/>
    <x v="5"/>
    <n v="292"/>
    <n v="292"/>
    <d v="2019-04-02T00:00:00"/>
    <n v="0"/>
    <n v="21"/>
    <x v="3"/>
    <x v="1"/>
    <n v="1"/>
    <n v="1"/>
    <n v="1"/>
  </r>
  <r>
    <d v="2019-04-04T00:00:00"/>
    <s v="OC-3029831"/>
    <n v="367859"/>
    <s v="RETROVISOR IZQUIERDO AMARILLO"/>
    <s v="UN"/>
    <x v="3"/>
    <x v="5"/>
    <n v="254"/>
    <n v="187"/>
    <d v="2019-04-04T00:00:00"/>
    <n v="0"/>
    <n v="15"/>
    <x v="3"/>
    <x v="1"/>
    <n v="0"/>
    <n v="1"/>
    <n v="0"/>
  </r>
  <r>
    <d v="2019-04-05T00:00:00"/>
    <s v="OC-3004069"/>
    <n v="348519"/>
    <s v="CUBIERTA DE CABEZA DE CILINDRO"/>
    <s v="UN"/>
    <x v="0"/>
    <x v="4"/>
    <n v="434"/>
    <n v="434"/>
    <d v="2019-04-05T00:00:00"/>
    <n v="0"/>
    <n v="14"/>
    <x v="3"/>
    <x v="1"/>
    <n v="1"/>
    <n v="1"/>
    <n v="1"/>
  </r>
  <r>
    <d v="2019-04-06T00:00:00"/>
    <s v="OC-3031745"/>
    <n v="348550"/>
    <s v="BUJE GOMA, SOPORTE MOTOR TRAS."/>
    <s v="UN"/>
    <x v="10"/>
    <x v="10"/>
    <n v="408"/>
    <n v="408"/>
    <d v="2019-05-01T00:00:00"/>
    <n v="25"/>
    <n v="28"/>
    <x v="3"/>
    <x v="1"/>
    <n v="1"/>
    <n v="1"/>
    <n v="1"/>
  </r>
  <r>
    <d v="2019-04-10T00:00:00"/>
    <s v="OC-3015649"/>
    <n v="348417"/>
    <s v="PLATAFORMA POSAPIES"/>
    <s v="UN"/>
    <x v="3"/>
    <x v="0"/>
    <n v="431"/>
    <n v="431"/>
    <d v="2019-04-10T00:00:00"/>
    <n v="0"/>
    <n v="10"/>
    <x v="3"/>
    <x v="1"/>
    <n v="1"/>
    <n v="1"/>
    <n v="1"/>
  </r>
  <r>
    <d v="2019-04-11T00:00:00"/>
    <s v="OC-3015152"/>
    <n v="367834"/>
    <s v="CUBIERTA DERECHA"/>
    <s v="UN"/>
    <x v="3"/>
    <x v="7"/>
    <n v="175"/>
    <n v="175"/>
    <d v="2019-04-11T00:00:00"/>
    <n v="0"/>
    <n v="15"/>
    <x v="3"/>
    <x v="1"/>
    <n v="1"/>
    <n v="1"/>
    <n v="1"/>
  </r>
  <r>
    <d v="2019-04-11T00:00:00"/>
    <s v="OC-3002082"/>
    <n v="347817"/>
    <s v="EMPAQUETADURA DEL MULTIPLE"/>
    <s v="UN"/>
    <x v="0"/>
    <x v="4"/>
    <n v="294"/>
    <n v="294"/>
    <d v="2019-04-11T00:00:00"/>
    <n v="0"/>
    <n v="27"/>
    <x v="3"/>
    <x v="1"/>
    <n v="1"/>
    <n v="1"/>
    <n v="1"/>
  </r>
  <r>
    <d v="2019-04-12T00:00:00"/>
    <s v="OC-3007983"/>
    <n v="348534"/>
    <s v="PIN DE PISTON"/>
    <s v="UN"/>
    <x v="0"/>
    <x v="10"/>
    <n v="380"/>
    <n v="380"/>
    <d v="2019-05-12T00:00:00"/>
    <n v="30"/>
    <n v="10"/>
    <x v="3"/>
    <x v="1"/>
    <n v="1"/>
    <n v="0"/>
    <n v="0"/>
  </r>
  <r>
    <d v="2019-04-12T00:00:00"/>
    <s v="OC-3003963"/>
    <n v="348104"/>
    <s v="PANEL DE FRENO TRASERO"/>
    <s v="UN"/>
    <x v="7"/>
    <x v="1"/>
    <n v="161"/>
    <n v="161"/>
    <d v="2019-04-12T00:00:00"/>
    <n v="0"/>
    <n v="26"/>
    <x v="3"/>
    <x v="1"/>
    <n v="1"/>
    <n v="1"/>
    <n v="1"/>
  </r>
  <r>
    <d v="2019-04-12T00:00:00"/>
    <s v="OC-3026908"/>
    <n v="348223"/>
    <s v="HORQUILLA TRASERA (BRAZO OCCI"/>
    <s v="UN"/>
    <x v="11"/>
    <x v="9"/>
    <n v="199"/>
    <n v="199"/>
    <d v="2019-04-12T00:00:00"/>
    <n v="0"/>
    <n v="14"/>
    <x v="3"/>
    <x v="1"/>
    <n v="1"/>
    <n v="1"/>
    <n v="1"/>
  </r>
  <r>
    <d v="2019-04-14T00:00:00"/>
    <s v="OC-3009615"/>
    <n v="347846"/>
    <s v="PEDAL DE CAMBIOS"/>
    <s v="UN"/>
    <x v="2"/>
    <x v="1"/>
    <n v="473"/>
    <n v="473"/>
    <d v="2019-04-14T00:00:00"/>
    <n v="0"/>
    <n v="17"/>
    <x v="3"/>
    <x v="1"/>
    <n v="1"/>
    <n v="1"/>
    <n v="1"/>
  </r>
  <r>
    <d v="2019-04-14T00:00:00"/>
    <s v="OC-3000819"/>
    <n v="362721"/>
    <s v="PLACA DE VENTILACION DERECHA"/>
    <s v="UN"/>
    <x v="3"/>
    <x v="2"/>
    <n v="155"/>
    <n v="155"/>
    <d v="2019-04-14T00:00:00"/>
    <n v="0"/>
    <n v="29"/>
    <x v="3"/>
    <x v="1"/>
    <n v="1"/>
    <n v="1"/>
    <n v="1"/>
  </r>
  <r>
    <d v="2019-04-15T00:00:00"/>
    <s v="OC-3016968"/>
    <n v="353556"/>
    <s v="PLACA SUJETADORA DE ENGRANE"/>
    <s v="UN"/>
    <x v="0"/>
    <x v="0"/>
    <n v="110"/>
    <n v="110"/>
    <d v="2019-05-11T00:00:00"/>
    <n v="26"/>
    <n v="8"/>
    <x v="3"/>
    <x v="1"/>
    <n v="1"/>
    <n v="0"/>
    <n v="0"/>
  </r>
  <r>
    <d v="2019-04-19T00:00:00"/>
    <s v="OC-3014114"/>
    <n v="347982"/>
    <s v="BOTON INTERRUPTOR DE DIRECCION"/>
    <s v="UN"/>
    <x v="9"/>
    <x v="7"/>
    <n v="459"/>
    <n v="459"/>
    <d v="2019-04-20T00:00:00"/>
    <n v="1"/>
    <n v="24"/>
    <x v="3"/>
    <x v="1"/>
    <n v="1"/>
    <n v="1"/>
    <n v="1"/>
  </r>
  <r>
    <d v="2019-04-20T00:00:00"/>
    <s v="OC-3006218"/>
    <n v="348400"/>
    <s v="GANCHO PARA CASCO"/>
    <s v="UN"/>
    <x v="3"/>
    <x v="1"/>
    <n v="486"/>
    <n v="388"/>
    <d v="2019-04-30T00:00:00"/>
    <n v="10"/>
    <n v="17"/>
    <x v="3"/>
    <x v="1"/>
    <n v="0"/>
    <n v="1"/>
    <n v="0"/>
  </r>
  <r>
    <d v="2019-04-20T00:00:00"/>
    <s v="OC-3020556"/>
    <n v="347771"/>
    <s v="PLACA SUJETADORA DE ENGRANE DE"/>
    <s v="UN"/>
    <x v="0"/>
    <x v="4"/>
    <n v="133"/>
    <n v="133"/>
    <d v="2019-04-20T00:00:00"/>
    <n v="0"/>
    <n v="13"/>
    <x v="3"/>
    <x v="1"/>
    <n v="1"/>
    <n v="1"/>
    <n v="1"/>
  </r>
  <r>
    <d v="2019-04-24T00:00:00"/>
    <s v="OC-3013594"/>
    <n v="347993"/>
    <s v="BOTON INTERRUPTOR DE FARO/LUCE"/>
    <s v="UN"/>
    <x v="9"/>
    <x v="2"/>
    <n v="110"/>
    <n v="110"/>
    <d v="2019-04-24T00:00:00"/>
    <n v="0"/>
    <n v="17"/>
    <x v="3"/>
    <x v="1"/>
    <n v="1"/>
    <n v="1"/>
    <n v="1"/>
  </r>
  <r>
    <d v="2019-04-26T00:00:00"/>
    <s v="OC-3026556"/>
    <n v="348144"/>
    <s v="MANGUERAS DE FRENO DELANTERO"/>
    <s v="UN"/>
    <x v="10"/>
    <x v="4"/>
    <n v="120"/>
    <n v="120"/>
    <d v="2019-04-26T00:00:00"/>
    <n v="0"/>
    <n v="15"/>
    <x v="3"/>
    <x v="1"/>
    <n v="1"/>
    <n v="1"/>
    <n v="1"/>
  </r>
  <r>
    <d v="2019-04-27T00:00:00"/>
    <s v="OC-3026929"/>
    <n v="347929"/>
    <s v="FOCO DE DIRECCIONAL 12V/10W"/>
    <s v="UN"/>
    <x v="5"/>
    <x v="7"/>
    <n v="304"/>
    <n v="304"/>
    <d v="2019-05-26T00:00:00"/>
    <n v="29"/>
    <n v="8"/>
    <x v="3"/>
    <x v="1"/>
    <n v="1"/>
    <n v="0"/>
    <n v="0"/>
  </r>
  <r>
    <d v="2019-05-01T00:00:00"/>
    <s v="OC-3025341"/>
    <n v="348830"/>
    <s v="CUBIERTA FRONTAL SUP AZUL"/>
    <s v="UN"/>
    <x v="3"/>
    <x v="9"/>
    <n v="432"/>
    <n v="432"/>
    <d v="2019-05-01T00:00:00"/>
    <n v="0"/>
    <n v="7"/>
    <x v="4"/>
    <x v="1"/>
    <n v="1"/>
    <n v="1"/>
    <n v="1"/>
  </r>
  <r>
    <d v="2019-05-01T00:00:00"/>
    <s v="OC-3024206"/>
    <n v="347569"/>
    <s v="RETEN DE ACEITE 30*42*4.5"/>
    <s v="UN"/>
    <x v="10"/>
    <x v="0"/>
    <n v="338"/>
    <n v="338"/>
    <d v="2019-05-01T00:00:00"/>
    <n v="0"/>
    <n v="25"/>
    <x v="4"/>
    <x v="1"/>
    <n v="1"/>
    <n v="1"/>
    <n v="1"/>
  </r>
  <r>
    <d v="2019-05-04T00:00:00"/>
    <s v="OC-3022050"/>
    <n v="348787"/>
    <s v="CUBIERTA DEL CUERP/GRIS/."/>
    <s v="UN"/>
    <x v="3"/>
    <x v="1"/>
    <n v="468"/>
    <n v="468"/>
    <d v="2019-05-15T00:00:00"/>
    <n v="11"/>
    <n v="16"/>
    <x v="4"/>
    <x v="1"/>
    <n v="1"/>
    <n v="1"/>
    <n v="1"/>
  </r>
  <r>
    <d v="2019-05-04T00:00:00"/>
    <s v="OC-3017806"/>
    <n v="348052"/>
    <s v="RAYO EXTERNO RUEDA TRAS"/>
    <s v="UN"/>
    <x v="1"/>
    <x v="7"/>
    <n v="200"/>
    <n v="200"/>
    <d v="2019-05-04T00:00:00"/>
    <n v="0"/>
    <n v="10"/>
    <x v="4"/>
    <x v="1"/>
    <n v="1"/>
    <n v="1"/>
    <n v="1"/>
  </r>
  <r>
    <d v="2019-05-05T00:00:00"/>
    <s v="OC-3029898"/>
    <n v="348818"/>
    <s v="TAPABARRO DEL BLANCO"/>
    <s v="UN"/>
    <x v="3"/>
    <x v="2"/>
    <n v="245"/>
    <n v="245"/>
    <d v="2019-05-05T00:00:00"/>
    <n v="0"/>
    <n v="29"/>
    <x v="4"/>
    <x v="1"/>
    <n v="1"/>
    <n v="1"/>
    <n v="1"/>
  </r>
  <r>
    <d v="2019-05-05T00:00:00"/>
    <s v="OC-3018649"/>
    <n v="348350"/>
    <s v="ASIENTO DOBLE AMARILLO NEGRO"/>
    <s v="UN"/>
    <x v="6"/>
    <x v="4"/>
    <n v="370"/>
    <n v="370"/>
    <d v="2019-06-02T00:00:00"/>
    <n v="28"/>
    <n v="22"/>
    <x v="4"/>
    <x v="1"/>
    <n v="1"/>
    <n v="0"/>
    <n v="0"/>
  </r>
  <r>
    <d v="2019-05-06T00:00:00"/>
    <s v="OC-3014589"/>
    <n v="348236"/>
    <s v="RESORTE PARADOR LATERAL"/>
    <s v="UN"/>
    <x v="2"/>
    <x v="0"/>
    <n v="425"/>
    <n v="425"/>
    <d v="2019-05-06T00:00:00"/>
    <n v="0"/>
    <n v="17"/>
    <x v="4"/>
    <x v="1"/>
    <n v="1"/>
    <n v="1"/>
    <n v="1"/>
  </r>
  <r>
    <d v="2019-05-06T00:00:00"/>
    <s v="OC-3026536"/>
    <n v="348376"/>
    <s v="TAPABARRO DELANTERO"/>
    <s v="UN"/>
    <x v="3"/>
    <x v="4"/>
    <n v="488"/>
    <n v="488"/>
    <d v="2019-06-04T00:00:00"/>
    <n v="29"/>
    <n v="18"/>
    <x v="4"/>
    <x v="1"/>
    <n v="1"/>
    <n v="0"/>
    <n v="0"/>
  </r>
  <r>
    <d v="2019-05-07T00:00:00"/>
    <s v="OC-3009911"/>
    <n v="348893"/>
    <s v="RETROVISOR DERECHO/AZUL/."/>
    <s v="UN"/>
    <x v="3"/>
    <x v="5"/>
    <n v="282"/>
    <n v="282"/>
    <d v="2019-05-07T00:00:00"/>
    <n v="0"/>
    <n v="7"/>
    <x v="4"/>
    <x v="1"/>
    <n v="1"/>
    <n v="1"/>
    <n v="1"/>
  </r>
  <r>
    <d v="2019-05-08T00:00:00"/>
    <s v="OC-3022980"/>
    <n v="348811"/>
    <s v="CUBIERTA IZQ ROJO"/>
    <s v="UN"/>
    <x v="3"/>
    <x v="4"/>
    <n v="322"/>
    <n v="322"/>
    <d v="2019-05-08T00:00:00"/>
    <n v="0"/>
    <n v="29"/>
    <x v="4"/>
    <x v="1"/>
    <n v="1"/>
    <n v="1"/>
    <n v="1"/>
  </r>
  <r>
    <d v="2019-05-08T00:00:00"/>
    <s v="OC-3001203"/>
    <n v="347586"/>
    <s v="CUBIERTA IZQ DE CARTER  TRAS"/>
    <s v="UN"/>
    <x v="0"/>
    <x v="6"/>
    <n v="349"/>
    <n v="289"/>
    <d v="2019-05-08T00:00:00"/>
    <n v="0"/>
    <n v="10"/>
    <x v="4"/>
    <x v="1"/>
    <n v="0"/>
    <n v="1"/>
    <n v="0"/>
  </r>
  <r>
    <d v="2019-05-12T00:00:00"/>
    <s v="OC-3011792"/>
    <n v="348448"/>
    <s v="EJE DE HORQUILLA TRASERA"/>
    <s v="UN"/>
    <x v="11"/>
    <x v="5"/>
    <n v="320"/>
    <n v="297"/>
    <d v="2019-05-12T00:00:00"/>
    <n v="0"/>
    <n v="11"/>
    <x v="4"/>
    <x v="1"/>
    <n v="0"/>
    <n v="1"/>
    <n v="0"/>
  </r>
  <r>
    <d v="2019-05-13T00:00:00"/>
    <s v="OC-3030390"/>
    <n v="347595"/>
    <s v="EMPAQUETADURA CUB DER CABEZA"/>
    <s v="UN"/>
    <x v="0"/>
    <x v="4"/>
    <n v="203"/>
    <n v="198"/>
    <d v="2019-05-13T00:00:00"/>
    <n v="0"/>
    <n v="16"/>
    <x v="4"/>
    <x v="1"/>
    <n v="0"/>
    <n v="1"/>
    <n v="0"/>
  </r>
  <r>
    <d v="2019-05-17T00:00:00"/>
    <s v="OC-3020053"/>
    <n v="362660"/>
    <s v="TAPABARRO DEL AZUL"/>
    <s v="UN"/>
    <x v="3"/>
    <x v="0"/>
    <n v="373"/>
    <n v="354"/>
    <d v="2019-05-24T00:00:00"/>
    <n v="7"/>
    <n v="21"/>
    <x v="4"/>
    <x v="1"/>
    <n v="0"/>
    <n v="1"/>
    <n v="0"/>
  </r>
  <r>
    <d v="2019-05-20T00:00:00"/>
    <s v="OC-3021057"/>
    <n v="347857"/>
    <s v="CADENA DE TRACCION"/>
    <s v="UN"/>
    <x v="1"/>
    <x v="5"/>
    <n v="499"/>
    <n v="499"/>
    <d v="2019-05-27T00:00:00"/>
    <n v="7"/>
    <n v="24"/>
    <x v="4"/>
    <x v="1"/>
    <n v="1"/>
    <n v="1"/>
    <n v="1"/>
  </r>
  <r>
    <d v="2019-05-21T00:00:00"/>
    <s v="OC-3012364"/>
    <n v="347586"/>
    <s v="CUBIERTA IZQ DE CARTER  TRAS"/>
    <s v="UN"/>
    <x v="0"/>
    <x v="8"/>
    <n v="125"/>
    <n v="125"/>
    <d v="2019-05-21T00:00:00"/>
    <n v="0"/>
    <n v="10"/>
    <x v="4"/>
    <x v="1"/>
    <n v="1"/>
    <n v="1"/>
    <n v="1"/>
  </r>
  <r>
    <d v="2019-05-21T00:00:00"/>
    <s v="OC-3031252"/>
    <n v="348275"/>
    <s v="TIMON"/>
    <s v="UN"/>
    <x v="3"/>
    <x v="0"/>
    <n v="428"/>
    <n v="428"/>
    <d v="2019-05-21T00:00:00"/>
    <n v="0"/>
    <n v="21"/>
    <x v="4"/>
    <x v="1"/>
    <n v="1"/>
    <n v="1"/>
    <n v="1"/>
  </r>
  <r>
    <d v="2019-05-22T00:00:00"/>
    <s v="OC-3019824"/>
    <n v="348639"/>
    <s v="COMPONENTE DE CARTER DERECHO"/>
    <s v="UN"/>
    <x v="6"/>
    <x v="0"/>
    <n v="229"/>
    <n v="229"/>
    <d v="2019-05-28T00:00:00"/>
    <n v="6"/>
    <n v="28"/>
    <x v="4"/>
    <x v="1"/>
    <n v="1"/>
    <n v="1"/>
    <n v="1"/>
  </r>
  <r>
    <d v="2019-05-24T00:00:00"/>
    <s v="OC-3015936"/>
    <n v="348458"/>
    <s v="BUJE DEL EJE TRASERO"/>
    <s v="UN"/>
    <x v="1"/>
    <x v="8"/>
    <n v="309"/>
    <n v="287"/>
    <d v="2019-06-06T00:00:00"/>
    <n v="13"/>
    <n v="30"/>
    <x v="4"/>
    <x v="1"/>
    <n v="0"/>
    <n v="1"/>
    <n v="0"/>
  </r>
  <r>
    <d v="2019-05-31T00:00:00"/>
    <s v="OC-3017105"/>
    <n v="353548"/>
    <s v="VALVULA DE ESCAPE"/>
    <s v="UN"/>
    <x v="0"/>
    <x v="4"/>
    <n v="430"/>
    <n v="382"/>
    <d v="2019-06-28T00:00:00"/>
    <n v="28"/>
    <n v="19"/>
    <x v="4"/>
    <x v="1"/>
    <n v="0"/>
    <n v="0"/>
    <n v="0"/>
  </r>
  <r>
    <d v="2019-05-31T00:00:00"/>
    <s v="OC-3007559"/>
    <n v="347655"/>
    <s v="ENGRANAJE CADENA CAMARA"/>
    <s v="UN"/>
    <x v="0"/>
    <x v="0"/>
    <n v="303"/>
    <n v="303"/>
    <d v="2019-05-31T00:00:00"/>
    <n v="0"/>
    <n v="25"/>
    <x v="4"/>
    <x v="1"/>
    <n v="1"/>
    <n v="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4EDD09-EF0C-4497-85A9-637EA7A8A1DF}" name="TablaDinámica4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9">
  <location ref="J3:L23" firstHeaderRow="1" firstDataRow="1" firstDataCol="2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axis="axisRow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9" outline="0" showAll="0"/>
    <pivotField dataField="1" compact="0" numFmtId="9" outline="0" showAll="0"/>
    <pivotField compact="0" numFmtId="9" outline="0" showAll="0"/>
  </pivotFields>
  <rowFields count="2">
    <field x="13"/>
    <field x="12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% Entregas a tiempo" fld="15" subtotal="average" baseField="12" baseItem="0"/>
  </dataFields>
  <formats count="40">
    <format dxfId="401">
      <pivotArea dataOnly="0" outline="0" fieldPosition="0">
        <references count="1">
          <reference field="4294967294" count="1">
            <x v="0"/>
          </reference>
        </references>
      </pivotArea>
    </format>
    <format dxfId="400">
      <pivotArea field="13" type="button" dataOnly="0" labelOnly="1" outline="0" axis="axisRow" fieldPosition="0"/>
    </format>
    <format dxfId="399">
      <pivotArea field="12" type="button" dataOnly="0" labelOnly="1" outline="0" axis="axisRow" fieldPosition="1"/>
    </format>
    <format dxfId="39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7">
      <pivotArea field="13" type="button" dataOnly="0" labelOnly="1" outline="0" axis="axisRow" fieldPosition="0"/>
    </format>
    <format dxfId="396">
      <pivotArea field="12" type="button" dataOnly="0" labelOnly="1" outline="0" axis="axisRow" fieldPosition="1"/>
    </format>
    <format dxfId="39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4">
      <pivotArea field="13" type="button" dataOnly="0" labelOnly="1" outline="0" axis="axisRow" fieldPosition="0"/>
    </format>
    <format dxfId="393">
      <pivotArea field="12" type="button" dataOnly="0" labelOnly="1" outline="0" axis="axisRow" fieldPosition="1"/>
    </format>
    <format dxfId="39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1">
      <pivotArea type="all" dataOnly="0" outline="0" fieldPosition="0"/>
    </format>
    <format dxfId="390">
      <pivotArea outline="0" collapsedLevelsAreSubtotals="1" fieldPosition="0"/>
    </format>
    <format dxfId="389">
      <pivotArea field="13" type="button" dataOnly="0" labelOnly="1" outline="0" axis="axisRow" fieldPosition="0"/>
    </format>
    <format dxfId="388">
      <pivotArea field="12" type="button" dataOnly="0" labelOnly="1" outline="0" axis="axisRow" fieldPosition="1"/>
    </format>
    <format dxfId="387">
      <pivotArea dataOnly="0" labelOnly="1" outline="0" fieldPosition="0">
        <references count="1">
          <reference field="13" count="0"/>
        </references>
      </pivotArea>
    </format>
    <format dxfId="386">
      <pivotArea dataOnly="0" labelOnly="1" outline="0" fieldPosition="0">
        <references count="1">
          <reference field="13" count="0" defaultSubtotal="1"/>
        </references>
      </pivotArea>
    </format>
    <format dxfId="385">
      <pivotArea dataOnly="0" labelOnly="1" grandRow="1" outline="0" fieldPosition="0"/>
    </format>
    <format dxfId="384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383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3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81">
      <pivotArea type="all" dataOnly="0" outline="0" fieldPosition="0"/>
    </format>
    <format dxfId="380">
      <pivotArea outline="0" collapsedLevelsAreSubtotals="1" fieldPosition="0"/>
    </format>
    <format dxfId="379">
      <pivotArea dataOnly="0" labelOnly="1" outline="0" fieldPosition="0">
        <references count="1">
          <reference field="13" count="0"/>
        </references>
      </pivotArea>
    </format>
    <format dxfId="378">
      <pivotArea dataOnly="0" labelOnly="1" outline="0" fieldPosition="0">
        <references count="1">
          <reference field="13" count="0" defaultSubtotal="1"/>
        </references>
      </pivotArea>
    </format>
    <format dxfId="377">
      <pivotArea dataOnly="0" labelOnly="1" grandRow="1" outline="0" fieldPosition="0"/>
    </format>
    <format dxfId="376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375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374">
      <pivotArea field="13" type="button" dataOnly="0" labelOnly="1" outline="0" axis="axisRow" fieldPosition="0"/>
    </format>
    <format dxfId="373">
      <pivotArea field="12" type="button" dataOnly="0" labelOnly="1" outline="0" axis="axisRow" fieldPosition="1"/>
    </format>
    <format dxfId="3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1">
      <pivotArea type="all" dataOnly="0" outline="0" fieldPosition="0"/>
    </format>
    <format dxfId="370">
      <pivotArea outline="0" collapsedLevelsAreSubtotals="1" fieldPosition="0"/>
    </format>
    <format dxfId="369">
      <pivotArea field="13" type="button" dataOnly="0" labelOnly="1" outline="0" axis="axisRow" fieldPosition="0"/>
    </format>
    <format dxfId="368">
      <pivotArea field="12" type="button" dataOnly="0" labelOnly="1" outline="0" axis="axisRow" fieldPosition="1"/>
    </format>
    <format dxfId="367">
      <pivotArea dataOnly="0" labelOnly="1" outline="0" fieldPosition="0">
        <references count="1">
          <reference field="13" count="0"/>
        </references>
      </pivotArea>
    </format>
    <format dxfId="366">
      <pivotArea dataOnly="0" labelOnly="1" outline="0" fieldPosition="0">
        <references count="1">
          <reference field="13" count="0" defaultSubtotal="1"/>
        </references>
      </pivotArea>
    </format>
    <format dxfId="365">
      <pivotArea dataOnly="0" labelOnly="1" grandRow="1" outline="0" fieldPosition="0"/>
    </format>
    <format dxfId="364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363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362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3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6496D8-577F-492E-8E0E-AE68F1BED0F5}" name="TablaDinámica3" cacheId="7" dataOnRows="1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3">
  <location ref="A3:D7" firstHeaderRow="1" firstDataRow="2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Col" compact="0" outline="0" showAll="0">
      <items count="3">
        <item x="0"/>
        <item x="1"/>
        <item t="default"/>
      </items>
    </pivotField>
    <pivotField dataField="1" compact="0" numFmtId="9" outline="0" showAll="0"/>
    <pivotField dataField="1" compact="0" numFmtId="9" outline="0" showAll="0"/>
    <pivotField dataField="1" compact="0" numFmtId="9" outline="0" showAll="0"/>
  </pivotFields>
  <rowFields count="1">
    <field x="-2"/>
  </rowFields>
  <rowItems count="3">
    <i>
      <x/>
    </i>
    <i i="1">
      <x v="1"/>
    </i>
    <i i="2">
      <x v="2"/>
    </i>
  </rowItems>
  <colFields count="1">
    <field x="13"/>
  </colFields>
  <colItems count="3">
    <i>
      <x/>
    </i>
    <i>
      <x v="1"/>
    </i>
    <i t="grand">
      <x/>
    </i>
  </colItems>
  <dataFields count="3">
    <dataField name="% Entregas completas" fld="14" subtotal="average" baseField="12" baseItem="0"/>
    <dataField name="% Entregas a tiempo" fld="15" subtotal="average" baseField="12" baseItem="0"/>
    <dataField name="% OTIF" fld="16" subtotal="average" baseField="12" baseItem="0"/>
  </dataFields>
  <formats count="38">
    <format dxfId="439">
      <pivotArea dataOnly="0" outline="0" fieldPosition="0">
        <references count="1">
          <reference field="4294967294" count="1">
            <x v="1"/>
          </reference>
        </references>
      </pivotArea>
    </format>
    <format dxfId="438">
      <pivotArea dataOnly="0" outline="0" fieldPosition="0">
        <references count="1">
          <reference field="4294967294" count="1">
            <x v="0"/>
          </reference>
        </references>
      </pivotArea>
    </format>
    <format dxfId="437">
      <pivotArea field="13" type="button" dataOnly="0" labelOnly="1" outline="0" axis="axisCol" fieldPosition="0"/>
    </format>
    <format dxfId="436">
      <pivotArea field="12" type="button" dataOnly="0" labelOnly="1" outline="0"/>
    </format>
    <format dxfId="43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34">
      <pivotArea dataOnly="0" outline="0" fieldPosition="0">
        <references count="1">
          <reference field="4294967294" count="1">
            <x v="2"/>
          </reference>
        </references>
      </pivotArea>
    </format>
    <format dxfId="433">
      <pivotArea dataOnly="0" outline="0" fieldPosition="0">
        <references count="1">
          <reference field="4294967294" count="1">
            <x v="2"/>
          </reference>
        </references>
      </pivotArea>
    </format>
    <format dxfId="432">
      <pivotArea field="13" type="button" dataOnly="0" labelOnly="1" outline="0" axis="axisCol" fieldPosition="0"/>
    </format>
    <format dxfId="431">
      <pivotArea field="12" type="button" dataOnly="0" labelOnly="1" outline="0"/>
    </format>
    <format dxfId="43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29">
      <pivotArea field="13" type="button" dataOnly="0" labelOnly="1" outline="0" axis="axisCol" fieldPosition="0"/>
    </format>
    <format dxfId="428">
      <pivotArea field="12" type="button" dataOnly="0" labelOnly="1" outline="0"/>
    </format>
    <format dxfId="42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26">
      <pivotArea type="all" dataOnly="0" outline="0" fieldPosition="0"/>
    </format>
    <format dxfId="425">
      <pivotArea outline="0" collapsedLevelsAreSubtotals="1" fieldPosition="0"/>
    </format>
    <format dxfId="424">
      <pivotArea field="13" type="button" dataOnly="0" labelOnly="1" outline="0" axis="axisCol" fieldPosition="0"/>
    </format>
    <format dxfId="423">
      <pivotArea dataOnly="0" labelOnly="1" outline="0" fieldPosition="0">
        <references count="1">
          <reference field="13" count="0"/>
        </references>
      </pivotArea>
    </format>
    <format dxfId="422">
      <pivotArea dataOnly="0" labelOnly="1" grandRow="1" outline="0" fieldPosition="0"/>
    </format>
    <format dxfId="42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20">
      <pivotArea type="all" dataOnly="0" outline="0" fieldPosition="0"/>
    </format>
    <format dxfId="419">
      <pivotArea outline="0" collapsedLevelsAreSubtotals="1" fieldPosition="0"/>
    </format>
    <format dxfId="418">
      <pivotArea type="origin" dataOnly="0" labelOnly="1" outline="0" fieldPosition="0"/>
    </format>
    <format dxfId="417">
      <pivotArea field="13" type="button" dataOnly="0" labelOnly="1" outline="0" axis="axisCol" fieldPosition="0"/>
    </format>
    <format dxfId="416">
      <pivotArea type="topRight" dataOnly="0" labelOnly="1" outline="0" fieldPosition="0"/>
    </format>
    <format dxfId="415">
      <pivotArea field="-2" type="button" dataOnly="0" labelOnly="1" outline="0" axis="axisRow" fieldPosition="0"/>
    </format>
    <format dxfId="41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13">
      <pivotArea dataOnly="0" labelOnly="1" outline="0" fieldPosition="0">
        <references count="1">
          <reference field="13" count="0"/>
        </references>
      </pivotArea>
    </format>
    <format dxfId="412">
      <pivotArea dataOnly="0" labelOnly="1" grandCol="1" outline="0" fieldPosition="0"/>
    </format>
    <format dxfId="411">
      <pivotArea dataOnly="0" labelOnly="1" outline="0" fieldPosition="0">
        <references count="1">
          <reference field="4294967294" count="0"/>
        </references>
      </pivotArea>
    </format>
    <format dxfId="410">
      <pivotArea type="all" dataOnly="0" outline="0" fieldPosition="0"/>
    </format>
    <format dxfId="409">
      <pivotArea outline="0" collapsedLevelsAreSubtotals="1" fieldPosition="0"/>
    </format>
    <format dxfId="408">
      <pivotArea type="origin" dataOnly="0" labelOnly="1" outline="0" fieldPosition="0"/>
    </format>
    <format dxfId="407">
      <pivotArea field="13" type="button" dataOnly="0" labelOnly="1" outline="0" axis="axisCol" fieldPosition="0"/>
    </format>
    <format dxfId="406">
      <pivotArea type="topRight" dataOnly="0" labelOnly="1" outline="0" fieldPosition="0"/>
    </format>
    <format dxfId="405">
      <pivotArea field="-2" type="button" dataOnly="0" labelOnly="1" outline="0" axis="axisRow" fieldPosition="0"/>
    </format>
    <format dxfId="40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03">
      <pivotArea dataOnly="0" labelOnly="1" outline="0" fieldPosition="0">
        <references count="1">
          <reference field="13" count="0"/>
        </references>
      </pivotArea>
    </format>
    <format dxfId="402">
      <pivotArea dataOnly="0" labelOnly="1" grandCol="1" outline="0" fieldPosition="0"/>
    </format>
  </formats>
  <chartFormats count="2"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BC3223-03F0-42CA-B6FA-D57AA63D32C3}" name="TablaDinámica8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2">
  <location ref="AB3:AC6" firstHeaderRow="1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dataField="1"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compact="0" numFmtId="9" outline="0" showAll="0"/>
  </pivotFields>
  <rowFields count="1">
    <field x="13"/>
  </rowFields>
  <rowItems count="3">
    <i>
      <x/>
    </i>
    <i>
      <x v="1"/>
    </i>
    <i t="grand">
      <x/>
    </i>
  </rowItems>
  <colItems count="1">
    <i/>
  </colItems>
  <dataFields count="1">
    <dataField name="Promedio de Lead time" fld="11" subtotal="average" baseField="12" baseItem="0" numFmtId="165"/>
  </dataFields>
  <formats count="30">
    <format dxfId="469">
      <pivotArea field="13" type="button" dataOnly="0" labelOnly="1" outline="0" axis="axisRow" fieldPosition="0"/>
    </format>
    <format dxfId="468">
      <pivotArea field="12" type="button" dataOnly="0" labelOnly="1" outline="0"/>
    </format>
    <format dxfId="467">
      <pivotArea field="13" type="button" dataOnly="0" labelOnly="1" outline="0" axis="axisRow" fieldPosition="0"/>
    </format>
    <format dxfId="466">
      <pivotArea field="12" type="button" dataOnly="0" labelOnly="1" outline="0"/>
    </format>
    <format dxfId="465">
      <pivotArea field="13" type="button" dataOnly="0" labelOnly="1" outline="0" axis="axisRow" fieldPosition="0"/>
    </format>
    <format dxfId="464">
      <pivotArea field="12" type="button" dataOnly="0" labelOnly="1" outline="0"/>
    </format>
    <format dxfId="463">
      <pivotArea type="all" dataOnly="0" outline="0" fieldPosition="0"/>
    </format>
    <format dxfId="462">
      <pivotArea outline="0" collapsedLevelsAreSubtotals="1" fieldPosition="0"/>
    </format>
    <format dxfId="461">
      <pivotArea field="13" type="button" dataOnly="0" labelOnly="1" outline="0" axis="axisRow" fieldPosition="0"/>
    </format>
    <format dxfId="460">
      <pivotArea field="12" type="button" dataOnly="0" labelOnly="1" outline="0"/>
    </format>
    <format dxfId="459">
      <pivotArea dataOnly="0" labelOnly="1" outline="0" fieldPosition="0">
        <references count="1">
          <reference field="13" count="0"/>
        </references>
      </pivotArea>
    </format>
    <format dxfId="458">
      <pivotArea dataOnly="0" labelOnly="1" outline="0" fieldPosition="0">
        <references count="1">
          <reference field="13" count="0" defaultSubtotal="1"/>
        </references>
      </pivotArea>
    </format>
    <format dxfId="457">
      <pivotArea dataOnly="0" labelOnly="1" grandRow="1" outline="0" fieldPosition="0"/>
    </format>
    <format dxfId="456">
      <pivotArea type="all" dataOnly="0" outline="0" fieldPosition="0"/>
    </format>
    <format dxfId="455">
      <pivotArea outline="0" collapsedLevelsAreSubtotals="1" fieldPosition="0"/>
    </format>
    <format dxfId="454">
      <pivotArea dataOnly="0" labelOnly="1" outline="0" fieldPosition="0">
        <references count="1">
          <reference field="13" count="0"/>
        </references>
      </pivotArea>
    </format>
    <format dxfId="453">
      <pivotArea dataOnly="0" labelOnly="1" outline="0" fieldPosition="0">
        <references count="1">
          <reference field="13" count="0" defaultSubtotal="1"/>
        </references>
      </pivotArea>
    </format>
    <format dxfId="452">
      <pivotArea dataOnly="0" labelOnly="1" grandRow="1" outline="0" fieldPosition="0"/>
    </format>
    <format dxfId="451">
      <pivotArea field="13" type="button" dataOnly="0" labelOnly="1" outline="0" axis="axisRow" fieldPosition="0"/>
    </format>
    <format dxfId="450">
      <pivotArea field="12" type="button" dataOnly="0" labelOnly="1" outline="0"/>
    </format>
    <format dxfId="449">
      <pivotArea type="all" dataOnly="0" outline="0" fieldPosition="0"/>
    </format>
    <format dxfId="448">
      <pivotArea outline="0" collapsedLevelsAreSubtotals="1" fieldPosition="0"/>
    </format>
    <format dxfId="447">
      <pivotArea field="13" type="button" dataOnly="0" labelOnly="1" outline="0" axis="axisRow" fieldPosition="0"/>
    </format>
    <format dxfId="446">
      <pivotArea field="12" type="button" dataOnly="0" labelOnly="1" outline="0"/>
    </format>
    <format dxfId="445">
      <pivotArea dataOnly="0" labelOnly="1" outline="0" fieldPosition="0">
        <references count="1">
          <reference field="13" count="0"/>
        </references>
      </pivotArea>
    </format>
    <format dxfId="444">
      <pivotArea dataOnly="0" labelOnly="1" outline="0" fieldPosition="0">
        <references count="1">
          <reference field="13" count="0" defaultSubtotal="1"/>
        </references>
      </pivotArea>
    </format>
    <format dxfId="443">
      <pivotArea dataOnly="0" labelOnly="1" grandRow="1" outline="0" fieldPosition="0"/>
    </format>
    <format dxfId="442">
      <pivotArea dataOnly="0" labelOnly="1" outline="0" axis="axisValues" fieldPosition="0"/>
    </format>
    <format dxfId="441">
      <pivotArea outline="0" collapsedLevelsAreSubtotals="1" fieldPosition="0"/>
    </format>
    <format dxfId="440">
      <pivotArea dataOnly="0" labelOnly="1" outline="0" axis="axisValues" fieldPosition="0"/>
    </format>
  </formats>
  <chartFormats count="1"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0A21E4-F2A1-434D-B48D-6930DA561477}" name="TablaDinámica1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9">
  <location ref="F3:H23" firstHeaderRow="1" firstDataRow="1" firstDataCol="2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axis="axisRow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dataField="1" compact="0" numFmtId="9" outline="0" showAll="0"/>
    <pivotField compact="0" numFmtId="9" outline="0" showAll="0"/>
    <pivotField compact="0" numFmtId="9" outline="0" showAll="0"/>
  </pivotFields>
  <rowFields count="2">
    <field x="13"/>
    <field x="12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% Entregas completas" fld="14" subtotal="average" baseField="12" baseItem="0"/>
  </dataFields>
  <formats count="40">
    <format dxfId="509">
      <pivotArea dataOnly="0" outline="0" fieldPosition="0">
        <references count="1">
          <reference field="4294967294" count="1">
            <x v="0"/>
          </reference>
        </references>
      </pivotArea>
    </format>
    <format dxfId="508">
      <pivotArea field="13" type="button" dataOnly="0" labelOnly="1" outline="0" axis="axisRow" fieldPosition="0"/>
    </format>
    <format dxfId="507">
      <pivotArea field="12" type="button" dataOnly="0" labelOnly="1" outline="0" axis="axisRow" fieldPosition="1"/>
    </format>
    <format dxfId="50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05">
      <pivotArea field="13" type="button" dataOnly="0" labelOnly="1" outline="0" axis="axisRow" fieldPosition="0"/>
    </format>
    <format dxfId="504">
      <pivotArea field="12" type="button" dataOnly="0" labelOnly="1" outline="0" axis="axisRow" fieldPosition="1"/>
    </format>
    <format dxfId="50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02">
      <pivotArea field="13" type="button" dataOnly="0" labelOnly="1" outline="0" axis="axisRow" fieldPosition="0"/>
    </format>
    <format dxfId="501">
      <pivotArea field="12" type="button" dataOnly="0" labelOnly="1" outline="0" axis="axisRow" fieldPosition="1"/>
    </format>
    <format dxfId="5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99">
      <pivotArea type="all" dataOnly="0" outline="0" fieldPosition="0"/>
    </format>
    <format dxfId="498">
      <pivotArea outline="0" collapsedLevelsAreSubtotals="1" fieldPosition="0"/>
    </format>
    <format dxfId="497">
      <pivotArea field="13" type="button" dataOnly="0" labelOnly="1" outline="0" axis="axisRow" fieldPosition="0"/>
    </format>
    <format dxfId="496">
      <pivotArea field="12" type="button" dataOnly="0" labelOnly="1" outline="0" axis="axisRow" fieldPosition="1"/>
    </format>
    <format dxfId="495">
      <pivotArea dataOnly="0" labelOnly="1" outline="0" fieldPosition="0">
        <references count="1">
          <reference field="13" count="0"/>
        </references>
      </pivotArea>
    </format>
    <format dxfId="494">
      <pivotArea dataOnly="0" labelOnly="1" outline="0" fieldPosition="0">
        <references count="1">
          <reference field="13" count="0" defaultSubtotal="1"/>
        </references>
      </pivotArea>
    </format>
    <format dxfId="493">
      <pivotArea dataOnly="0" labelOnly="1" grandRow="1" outline="0" fieldPosition="0"/>
    </format>
    <format dxfId="492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491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49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89">
      <pivotArea type="all" dataOnly="0" outline="0" fieldPosition="0"/>
    </format>
    <format dxfId="488">
      <pivotArea outline="0" collapsedLevelsAreSubtotals="1" fieldPosition="0"/>
    </format>
    <format dxfId="487">
      <pivotArea dataOnly="0" labelOnly="1" outline="0" fieldPosition="0">
        <references count="1">
          <reference field="13" count="0"/>
        </references>
      </pivotArea>
    </format>
    <format dxfId="486">
      <pivotArea dataOnly="0" labelOnly="1" outline="0" fieldPosition="0">
        <references count="1">
          <reference field="13" count="0" defaultSubtotal="1"/>
        </references>
      </pivotArea>
    </format>
    <format dxfId="485">
      <pivotArea dataOnly="0" labelOnly="1" grandRow="1" outline="0" fieldPosition="0"/>
    </format>
    <format dxfId="484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483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482">
      <pivotArea field="13" type="button" dataOnly="0" labelOnly="1" outline="0" axis="axisRow" fieldPosition="0"/>
    </format>
    <format dxfId="481">
      <pivotArea field="12" type="button" dataOnly="0" labelOnly="1" outline="0" axis="axisRow" fieldPosition="1"/>
    </format>
    <format dxfId="4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79">
      <pivotArea type="all" dataOnly="0" outline="0" fieldPosition="0"/>
    </format>
    <format dxfId="478">
      <pivotArea outline="0" collapsedLevelsAreSubtotals="1" fieldPosition="0"/>
    </format>
    <format dxfId="477">
      <pivotArea field="13" type="button" dataOnly="0" labelOnly="1" outline="0" axis="axisRow" fieldPosition="0"/>
    </format>
    <format dxfId="476">
      <pivotArea field="12" type="button" dataOnly="0" labelOnly="1" outline="0" axis="axisRow" fieldPosition="1"/>
    </format>
    <format dxfId="475">
      <pivotArea dataOnly="0" labelOnly="1" outline="0" fieldPosition="0">
        <references count="1">
          <reference field="13" count="0"/>
        </references>
      </pivotArea>
    </format>
    <format dxfId="474">
      <pivotArea dataOnly="0" labelOnly="1" outline="0" fieldPosition="0">
        <references count="1">
          <reference field="13" count="0" defaultSubtotal="1"/>
        </references>
      </pivotArea>
    </format>
    <format dxfId="473">
      <pivotArea dataOnly="0" labelOnly="1" grandRow="1" outline="0" fieldPosition="0"/>
    </format>
    <format dxfId="472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471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470">
      <pivotArea dataOnly="0" labelOnly="1" outline="0" axis="axisValues" fieldPosition="0"/>
    </format>
  </formats>
  <chartFormats count="1"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A86004-09B9-4D85-9C12-6A044897F184}" name="TablaDinámica7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6">
  <location ref="W3:Z18" firstHeaderRow="0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compact="0" outline="0" showAll="0">
      <items count="3">
        <item x="0"/>
        <item x="1"/>
        <item t="default"/>
      </items>
    </pivotField>
    <pivotField dataField="1" compact="0" numFmtId="9" outline="0" showAll="0"/>
    <pivotField dataField="1" compact="0" numFmtId="9" outline="0" showAll="0"/>
    <pivotField dataField="1" compact="0" numFmtId="9" outline="0" showAll="0"/>
  </pivotFields>
  <rowFields count="1">
    <field x="5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% Entregas completas" fld="14" subtotal="average" baseField="12" baseItem="0"/>
    <dataField name="% Entregas a tiempo" fld="15" subtotal="average" baseField="6" baseItem="3"/>
    <dataField name="% OTIF" fld="16" subtotal="average" baseField="6" baseItem="0"/>
  </dataFields>
  <formats count="29">
    <format dxfId="538">
      <pivotArea dataOnly="0" outline="0" fieldPosition="0">
        <references count="1">
          <reference field="4294967294" count="1">
            <x v="0"/>
          </reference>
        </references>
      </pivotArea>
    </format>
    <format dxfId="537">
      <pivotArea field="13" type="button" dataOnly="0" labelOnly="1" outline="0"/>
    </format>
    <format dxfId="536">
      <pivotArea field="12" type="button" dataOnly="0" labelOnly="1" outline="0"/>
    </format>
    <format dxfId="5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34">
      <pivotArea field="13" type="button" dataOnly="0" labelOnly="1" outline="0"/>
    </format>
    <format dxfId="533">
      <pivotArea field="12" type="button" dataOnly="0" labelOnly="1" outline="0"/>
    </format>
    <format dxfId="53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31">
      <pivotArea field="13" type="button" dataOnly="0" labelOnly="1" outline="0"/>
    </format>
    <format dxfId="530">
      <pivotArea field="12" type="button" dataOnly="0" labelOnly="1" outline="0"/>
    </format>
    <format dxfId="52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28">
      <pivotArea type="all" dataOnly="0" outline="0" fieldPosition="0"/>
    </format>
    <format dxfId="527">
      <pivotArea outline="0" collapsedLevelsAreSubtotals="1" fieldPosition="0"/>
    </format>
    <format dxfId="526">
      <pivotArea field="13" type="button" dataOnly="0" labelOnly="1" outline="0"/>
    </format>
    <format dxfId="525">
      <pivotArea field="12" type="button" dataOnly="0" labelOnly="1" outline="0"/>
    </format>
    <format dxfId="524">
      <pivotArea dataOnly="0" labelOnly="1" grandRow="1" outline="0" fieldPosition="0"/>
    </format>
    <format dxfId="52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22">
      <pivotArea type="all" dataOnly="0" outline="0" fieldPosition="0"/>
    </format>
    <format dxfId="521">
      <pivotArea outline="0" collapsedLevelsAreSubtotals="1" fieldPosition="0"/>
    </format>
    <format dxfId="520">
      <pivotArea dataOnly="0" labelOnly="1" grandRow="1" outline="0" fieldPosition="0"/>
    </format>
    <format dxfId="519">
      <pivotArea field="13" type="button" dataOnly="0" labelOnly="1" outline="0"/>
    </format>
    <format dxfId="518">
      <pivotArea field="12" type="button" dataOnly="0" labelOnly="1" outline="0"/>
    </format>
    <format dxfId="5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16">
      <pivotArea type="all" dataOnly="0" outline="0" fieldPosition="0"/>
    </format>
    <format dxfId="515">
      <pivotArea outline="0" collapsedLevelsAreSubtotals="1" fieldPosition="0"/>
    </format>
    <format dxfId="514">
      <pivotArea field="13" type="button" dataOnly="0" labelOnly="1" outline="0"/>
    </format>
    <format dxfId="513">
      <pivotArea field="12" type="button" dataOnly="0" labelOnly="1" outline="0"/>
    </format>
    <format dxfId="512">
      <pivotArea dataOnly="0" labelOnly="1" grandRow="1" outline="0" fieldPosition="0"/>
    </format>
    <format dxfId="511">
      <pivotArea dataOnly="0" labelOnly="1" outline="0" axis="axisValues" fieldPosition="0"/>
    </format>
    <format dxfId="510">
      <pivotArea outline="0" collapsedLevelsAreSubtotals="1" fieldPosition="0"/>
    </format>
  </formats>
  <chartFormats count="13"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8D60B7-57D4-43FE-8FA7-6A92B4FBA268}" name="TablaDinámica6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3">
  <location ref="R3:U15" firstHeaderRow="0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axis="axisRow"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compact="0" outline="0" showAll="0">
      <items count="3">
        <item x="0"/>
        <item x="1"/>
        <item t="default"/>
      </items>
    </pivotField>
    <pivotField dataField="1" compact="0" numFmtId="9" outline="0" showAll="0"/>
    <pivotField dataField="1" compact="0" numFmtId="9" outline="0" showAll="0"/>
    <pivotField dataField="1" compact="0" numFmtId="9" outline="0" showAll="0"/>
  </pivotFields>
  <rowFields count="1">
    <field x="6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% Entregas completas" fld="14" subtotal="average" baseField="12" baseItem="0"/>
    <dataField name="% Entregas a tiempo" fld="15" subtotal="average" baseField="6" baseItem="3"/>
    <dataField name="% OTIF" fld="16" subtotal="average" baseField="6" baseItem="0"/>
  </dataFields>
  <formats count="29">
    <format dxfId="567">
      <pivotArea dataOnly="0" outline="0" fieldPosition="0">
        <references count="1">
          <reference field="4294967294" count="1">
            <x v="0"/>
          </reference>
        </references>
      </pivotArea>
    </format>
    <format dxfId="566">
      <pivotArea field="13" type="button" dataOnly="0" labelOnly="1" outline="0"/>
    </format>
    <format dxfId="565">
      <pivotArea field="12" type="button" dataOnly="0" labelOnly="1" outline="0"/>
    </format>
    <format dxfId="56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3">
      <pivotArea field="13" type="button" dataOnly="0" labelOnly="1" outline="0"/>
    </format>
    <format dxfId="562">
      <pivotArea field="12" type="button" dataOnly="0" labelOnly="1" outline="0"/>
    </format>
    <format dxfId="5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0">
      <pivotArea field="13" type="button" dataOnly="0" labelOnly="1" outline="0"/>
    </format>
    <format dxfId="559">
      <pivotArea field="12" type="button" dataOnly="0" labelOnly="1" outline="0"/>
    </format>
    <format dxfId="55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57">
      <pivotArea type="all" dataOnly="0" outline="0" fieldPosition="0"/>
    </format>
    <format dxfId="556">
      <pivotArea outline="0" collapsedLevelsAreSubtotals="1" fieldPosition="0"/>
    </format>
    <format dxfId="555">
      <pivotArea field="13" type="button" dataOnly="0" labelOnly="1" outline="0"/>
    </format>
    <format dxfId="554">
      <pivotArea field="12" type="button" dataOnly="0" labelOnly="1" outline="0"/>
    </format>
    <format dxfId="553">
      <pivotArea dataOnly="0" labelOnly="1" grandRow="1" outline="0" fieldPosition="0"/>
    </format>
    <format dxfId="55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51">
      <pivotArea type="all" dataOnly="0" outline="0" fieldPosition="0"/>
    </format>
    <format dxfId="550">
      <pivotArea outline="0" collapsedLevelsAreSubtotals="1" fieldPosition="0"/>
    </format>
    <format dxfId="549">
      <pivotArea dataOnly="0" labelOnly="1" grandRow="1" outline="0" fieldPosition="0"/>
    </format>
    <format dxfId="548">
      <pivotArea field="13" type="button" dataOnly="0" labelOnly="1" outline="0"/>
    </format>
    <format dxfId="547">
      <pivotArea field="12" type="button" dataOnly="0" labelOnly="1" outline="0"/>
    </format>
    <format dxfId="54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45">
      <pivotArea type="all" dataOnly="0" outline="0" fieldPosition="0"/>
    </format>
    <format dxfId="544">
      <pivotArea outline="0" collapsedLevelsAreSubtotals="1" fieldPosition="0"/>
    </format>
    <format dxfId="543">
      <pivotArea field="13" type="button" dataOnly="0" labelOnly="1" outline="0"/>
    </format>
    <format dxfId="542">
      <pivotArea field="12" type="button" dataOnly="0" labelOnly="1" outline="0"/>
    </format>
    <format dxfId="541">
      <pivotArea dataOnly="0" labelOnly="1" grandRow="1" outline="0" fieldPosition="0"/>
    </format>
    <format dxfId="540">
      <pivotArea dataOnly="0" labelOnly="1" outline="0" axis="axisValues" fieldPosition="0"/>
    </format>
    <format dxfId="539">
      <pivotArea outline="0" collapsedLevelsAreSubtotals="1" fieldPosition="0"/>
    </format>
  </formats>
  <chartFormats count="4"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C7458D-B85F-45AF-AE07-EC938FF6FAED}" name="TablaDinámica11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8">
  <location ref="AL3:AM18" firstHeaderRow="1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dataField="1"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compact="0" numFmtId="9" outline="0" showAll="0"/>
  </pivotFields>
  <rowFields count="1">
    <field x="5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Promedio de Lead time" fld="11" subtotal="average" baseField="12" baseItem="0" numFmtId="165"/>
  </dataFields>
  <formats count="24">
    <format dxfId="591">
      <pivotArea field="13" type="button" dataOnly="0" labelOnly="1" outline="0"/>
    </format>
    <format dxfId="590">
      <pivotArea field="12" type="button" dataOnly="0" labelOnly="1" outline="0"/>
    </format>
    <format dxfId="589">
      <pivotArea field="13" type="button" dataOnly="0" labelOnly="1" outline="0"/>
    </format>
    <format dxfId="588">
      <pivotArea field="12" type="button" dataOnly="0" labelOnly="1" outline="0"/>
    </format>
    <format dxfId="587">
      <pivotArea field="13" type="button" dataOnly="0" labelOnly="1" outline="0"/>
    </format>
    <format dxfId="586">
      <pivotArea field="12" type="button" dataOnly="0" labelOnly="1" outline="0"/>
    </format>
    <format dxfId="585">
      <pivotArea type="all" dataOnly="0" outline="0" fieldPosition="0"/>
    </format>
    <format dxfId="584">
      <pivotArea outline="0" collapsedLevelsAreSubtotals="1" fieldPosition="0"/>
    </format>
    <format dxfId="583">
      <pivotArea field="13" type="button" dataOnly="0" labelOnly="1" outline="0"/>
    </format>
    <format dxfId="582">
      <pivotArea field="12" type="button" dataOnly="0" labelOnly="1" outline="0"/>
    </format>
    <format dxfId="581">
      <pivotArea dataOnly="0" labelOnly="1" grandRow="1" outline="0" fieldPosition="0"/>
    </format>
    <format dxfId="580">
      <pivotArea type="all" dataOnly="0" outline="0" fieldPosition="0"/>
    </format>
    <format dxfId="579">
      <pivotArea outline="0" collapsedLevelsAreSubtotals="1" fieldPosition="0"/>
    </format>
    <format dxfId="578">
      <pivotArea dataOnly="0" labelOnly="1" grandRow="1" outline="0" fieldPosition="0"/>
    </format>
    <format dxfId="577">
      <pivotArea field="13" type="button" dataOnly="0" labelOnly="1" outline="0"/>
    </format>
    <format dxfId="576">
      <pivotArea field="12" type="button" dataOnly="0" labelOnly="1" outline="0"/>
    </format>
    <format dxfId="575">
      <pivotArea type="all" dataOnly="0" outline="0" fieldPosition="0"/>
    </format>
    <format dxfId="574">
      <pivotArea outline="0" collapsedLevelsAreSubtotals="1" fieldPosition="0"/>
    </format>
    <format dxfId="573">
      <pivotArea field="13" type="button" dataOnly="0" labelOnly="1" outline="0"/>
    </format>
    <format dxfId="572">
      <pivotArea field="12" type="button" dataOnly="0" labelOnly="1" outline="0"/>
    </format>
    <format dxfId="571">
      <pivotArea dataOnly="0" labelOnly="1" grandRow="1" outline="0" fieldPosition="0"/>
    </format>
    <format dxfId="570">
      <pivotArea dataOnly="0" labelOnly="1" outline="0" axis="axisValues" fieldPosition="0"/>
    </format>
    <format dxfId="569">
      <pivotArea outline="0" collapsedLevelsAreSubtotals="1" fieldPosition="0"/>
    </format>
    <format dxfId="568">
      <pivotArea dataOnly="0" labelOnly="1" outline="0" axis="axisValues" fieldPosition="0"/>
    </format>
  </formats>
  <chartFormats count="3"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F3525F-E35E-4A31-8056-92F6D2D12EBC}" name="TablaDinámica10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7">
  <location ref="AI3:AJ15" firstHeaderRow="1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axis="axisRow"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dataField="1"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compact="0" numFmtId="9" outline="0" showAll="0"/>
  </pivotFields>
  <rowFields count="1">
    <field x="6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Promedio de Lead time" fld="11" subtotal="average" baseField="12" baseItem="0" numFmtId="165"/>
  </dataFields>
  <formats count="24">
    <format dxfId="615">
      <pivotArea field="13" type="button" dataOnly="0" labelOnly="1" outline="0"/>
    </format>
    <format dxfId="614">
      <pivotArea field="12" type="button" dataOnly="0" labelOnly="1" outline="0"/>
    </format>
    <format dxfId="613">
      <pivotArea field="13" type="button" dataOnly="0" labelOnly="1" outline="0"/>
    </format>
    <format dxfId="612">
      <pivotArea field="12" type="button" dataOnly="0" labelOnly="1" outline="0"/>
    </format>
    <format dxfId="611">
      <pivotArea field="13" type="button" dataOnly="0" labelOnly="1" outline="0"/>
    </format>
    <format dxfId="610">
      <pivotArea field="12" type="button" dataOnly="0" labelOnly="1" outline="0"/>
    </format>
    <format dxfId="609">
      <pivotArea type="all" dataOnly="0" outline="0" fieldPosition="0"/>
    </format>
    <format dxfId="608">
      <pivotArea outline="0" collapsedLevelsAreSubtotals="1" fieldPosition="0"/>
    </format>
    <format dxfId="607">
      <pivotArea field="13" type="button" dataOnly="0" labelOnly="1" outline="0"/>
    </format>
    <format dxfId="606">
      <pivotArea field="12" type="button" dataOnly="0" labelOnly="1" outline="0"/>
    </format>
    <format dxfId="605">
      <pivotArea dataOnly="0" labelOnly="1" grandRow="1" outline="0" fieldPosition="0"/>
    </format>
    <format dxfId="604">
      <pivotArea type="all" dataOnly="0" outline="0" fieldPosition="0"/>
    </format>
    <format dxfId="603">
      <pivotArea outline="0" collapsedLevelsAreSubtotals="1" fieldPosition="0"/>
    </format>
    <format dxfId="602">
      <pivotArea dataOnly="0" labelOnly="1" grandRow="1" outline="0" fieldPosition="0"/>
    </format>
    <format dxfId="601">
      <pivotArea field="13" type="button" dataOnly="0" labelOnly="1" outline="0"/>
    </format>
    <format dxfId="600">
      <pivotArea field="12" type="button" dataOnly="0" labelOnly="1" outline="0"/>
    </format>
    <format dxfId="599">
      <pivotArea type="all" dataOnly="0" outline="0" fieldPosition="0"/>
    </format>
    <format dxfId="598">
      <pivotArea outline="0" collapsedLevelsAreSubtotals="1" fieldPosition="0"/>
    </format>
    <format dxfId="597">
      <pivotArea field="13" type="button" dataOnly="0" labelOnly="1" outline="0"/>
    </format>
    <format dxfId="596">
      <pivotArea field="12" type="button" dataOnly="0" labelOnly="1" outline="0"/>
    </format>
    <format dxfId="595">
      <pivotArea dataOnly="0" labelOnly="1" grandRow="1" outline="0" fieldPosition="0"/>
    </format>
    <format dxfId="594">
      <pivotArea dataOnly="0" labelOnly="1" outline="0" axis="axisValues" fieldPosition="0"/>
    </format>
    <format dxfId="593">
      <pivotArea outline="0" collapsedLevelsAreSubtotals="1" fieldPosition="0"/>
    </format>
    <format dxfId="592">
      <pivotArea dataOnly="0" labelOnly="1" outline="0" axis="axisValues" fieldPosition="0"/>
    </format>
  </formats>
  <chartFormats count="3"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D3E1C4-63A6-4F28-B635-EE43C9278583}" name="TablaDinámica5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8">
  <location ref="N3:P23" firstHeaderRow="1" firstDataRow="1" firstDataCol="2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axis="axisRow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dataField="1" compact="0" numFmtId="9" outline="0" showAll="0"/>
  </pivotFields>
  <rowFields count="2">
    <field x="13"/>
    <field x="12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% OTIF" fld="16" subtotal="average" baseField="12" baseItem="0"/>
  </dataFields>
  <formats count="40">
    <format dxfId="655">
      <pivotArea field="13" type="button" dataOnly="0" labelOnly="1" outline="0" axis="axisRow" fieldPosition="0"/>
    </format>
    <format dxfId="654">
      <pivotArea field="12" type="button" dataOnly="0" labelOnly="1" outline="0" axis="axisRow" fieldPosition="1"/>
    </format>
    <format dxfId="653">
      <pivotArea dataOnly="0" outline="0" fieldPosition="0">
        <references count="1">
          <reference field="4294967294" count="1">
            <x v="0"/>
          </reference>
        </references>
      </pivotArea>
    </format>
    <format dxfId="652">
      <pivotArea dataOnly="0" outline="0" fieldPosition="0">
        <references count="1">
          <reference field="4294967294" count="1">
            <x v="0"/>
          </reference>
        </references>
      </pivotArea>
    </format>
    <format dxfId="651">
      <pivotArea field="13" type="button" dataOnly="0" labelOnly="1" outline="0" axis="axisRow" fieldPosition="0"/>
    </format>
    <format dxfId="650">
      <pivotArea field="12" type="button" dataOnly="0" labelOnly="1" outline="0" axis="axisRow" fieldPosition="1"/>
    </format>
    <format dxfId="64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48">
      <pivotArea field="13" type="button" dataOnly="0" labelOnly="1" outline="0" axis="axisRow" fieldPosition="0"/>
    </format>
    <format dxfId="647">
      <pivotArea field="12" type="button" dataOnly="0" labelOnly="1" outline="0" axis="axisRow" fieldPosition="1"/>
    </format>
    <format dxfId="64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45">
      <pivotArea type="all" dataOnly="0" outline="0" fieldPosition="0"/>
    </format>
    <format dxfId="644">
      <pivotArea outline="0" collapsedLevelsAreSubtotals="1" fieldPosition="0"/>
    </format>
    <format dxfId="643">
      <pivotArea field="13" type="button" dataOnly="0" labelOnly="1" outline="0" axis="axisRow" fieldPosition="0"/>
    </format>
    <format dxfId="642">
      <pivotArea field="12" type="button" dataOnly="0" labelOnly="1" outline="0" axis="axisRow" fieldPosition="1"/>
    </format>
    <format dxfId="641">
      <pivotArea dataOnly="0" labelOnly="1" outline="0" fieldPosition="0">
        <references count="1">
          <reference field="13" count="0"/>
        </references>
      </pivotArea>
    </format>
    <format dxfId="640">
      <pivotArea dataOnly="0" labelOnly="1" outline="0" fieldPosition="0">
        <references count="1">
          <reference field="13" count="0" defaultSubtotal="1"/>
        </references>
      </pivotArea>
    </format>
    <format dxfId="639">
      <pivotArea dataOnly="0" labelOnly="1" grandRow="1" outline="0" fieldPosition="0"/>
    </format>
    <format dxfId="638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37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35">
      <pivotArea type="all" dataOnly="0" outline="0" fieldPosition="0"/>
    </format>
    <format dxfId="634">
      <pivotArea outline="0" collapsedLevelsAreSubtotals="1" fieldPosition="0"/>
    </format>
    <format dxfId="633">
      <pivotArea dataOnly="0" labelOnly="1" outline="0" fieldPosition="0">
        <references count="1">
          <reference field="13" count="0"/>
        </references>
      </pivotArea>
    </format>
    <format dxfId="632">
      <pivotArea dataOnly="0" labelOnly="1" outline="0" fieldPosition="0">
        <references count="1">
          <reference field="13" count="0" defaultSubtotal="1"/>
        </references>
      </pivotArea>
    </format>
    <format dxfId="631">
      <pivotArea dataOnly="0" labelOnly="1" grandRow="1" outline="0" fieldPosition="0"/>
    </format>
    <format dxfId="630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29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28">
      <pivotArea field="13" type="button" dataOnly="0" labelOnly="1" outline="0" axis="axisRow" fieldPosition="0"/>
    </format>
    <format dxfId="627">
      <pivotArea field="12" type="button" dataOnly="0" labelOnly="1" outline="0" axis="axisRow" fieldPosition="1"/>
    </format>
    <format dxfId="6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25">
      <pivotArea type="all" dataOnly="0" outline="0" fieldPosition="0"/>
    </format>
    <format dxfId="624">
      <pivotArea outline="0" collapsedLevelsAreSubtotals="1" fieldPosition="0"/>
    </format>
    <format dxfId="623">
      <pivotArea field="13" type="button" dataOnly="0" labelOnly="1" outline="0" axis="axisRow" fieldPosition="0"/>
    </format>
    <format dxfId="622">
      <pivotArea field="12" type="button" dataOnly="0" labelOnly="1" outline="0" axis="axisRow" fieldPosition="1"/>
    </format>
    <format dxfId="621">
      <pivotArea dataOnly="0" labelOnly="1" outline="0" fieldPosition="0">
        <references count="1">
          <reference field="13" count="0"/>
        </references>
      </pivotArea>
    </format>
    <format dxfId="620">
      <pivotArea dataOnly="0" labelOnly="1" outline="0" fieldPosition="0">
        <references count="1">
          <reference field="13" count="0" defaultSubtotal="1"/>
        </references>
      </pivotArea>
    </format>
    <format dxfId="619">
      <pivotArea dataOnly="0" labelOnly="1" grandRow="1" outline="0" fieldPosition="0"/>
    </format>
    <format dxfId="618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17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16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3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50BF03-0D9A-4196-92AA-75FEC0C6C2E1}" name="TablaDinámica9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2">
  <location ref="AE3:AG23" firstHeaderRow="1" firstDataRow="1" firstDataCol="2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dataField="1" compact="0" outline="0" showAll="0"/>
    <pivotField axis="axisRow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compact="0" numFmtId="9" outline="0" showAll="0"/>
  </pivotFields>
  <rowFields count="2">
    <field x="13"/>
    <field x="12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Promedio de Lead time" fld="11" subtotal="average" baseField="12" baseItem="0" numFmtId="165"/>
  </dataFields>
  <formats count="36">
    <format dxfId="691">
      <pivotArea field="13" type="button" dataOnly="0" labelOnly="1" outline="0" axis="axisRow" fieldPosition="0"/>
    </format>
    <format dxfId="690">
      <pivotArea field="12" type="button" dataOnly="0" labelOnly="1" outline="0" axis="axisRow" fieldPosition="1"/>
    </format>
    <format dxfId="689">
      <pivotArea field="13" type="button" dataOnly="0" labelOnly="1" outline="0" axis="axisRow" fieldPosition="0"/>
    </format>
    <format dxfId="688">
      <pivotArea field="12" type="button" dataOnly="0" labelOnly="1" outline="0" axis="axisRow" fieldPosition="1"/>
    </format>
    <format dxfId="687">
      <pivotArea field="13" type="button" dataOnly="0" labelOnly="1" outline="0" axis="axisRow" fieldPosition="0"/>
    </format>
    <format dxfId="686">
      <pivotArea field="12" type="button" dataOnly="0" labelOnly="1" outline="0" axis="axisRow" fieldPosition="1"/>
    </format>
    <format dxfId="685">
      <pivotArea type="all" dataOnly="0" outline="0" fieldPosition="0"/>
    </format>
    <format dxfId="684">
      <pivotArea outline="0" collapsedLevelsAreSubtotals="1" fieldPosition="0"/>
    </format>
    <format dxfId="683">
      <pivotArea field="13" type="button" dataOnly="0" labelOnly="1" outline="0" axis="axisRow" fieldPosition="0"/>
    </format>
    <format dxfId="682">
      <pivotArea field="12" type="button" dataOnly="0" labelOnly="1" outline="0" axis="axisRow" fieldPosition="1"/>
    </format>
    <format dxfId="681">
      <pivotArea dataOnly="0" labelOnly="1" outline="0" fieldPosition="0">
        <references count="1">
          <reference field="13" count="0"/>
        </references>
      </pivotArea>
    </format>
    <format dxfId="680">
      <pivotArea dataOnly="0" labelOnly="1" outline="0" fieldPosition="0">
        <references count="1">
          <reference field="13" count="0" defaultSubtotal="1"/>
        </references>
      </pivotArea>
    </format>
    <format dxfId="679">
      <pivotArea dataOnly="0" labelOnly="1" grandRow="1" outline="0" fieldPosition="0"/>
    </format>
    <format dxfId="678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77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76">
      <pivotArea type="all" dataOnly="0" outline="0" fieldPosition="0"/>
    </format>
    <format dxfId="675">
      <pivotArea outline="0" collapsedLevelsAreSubtotals="1" fieldPosition="0"/>
    </format>
    <format dxfId="674">
      <pivotArea dataOnly="0" labelOnly="1" outline="0" fieldPosition="0">
        <references count="1">
          <reference field="13" count="0"/>
        </references>
      </pivotArea>
    </format>
    <format dxfId="673">
      <pivotArea dataOnly="0" labelOnly="1" outline="0" fieldPosition="0">
        <references count="1">
          <reference field="13" count="0" defaultSubtotal="1"/>
        </references>
      </pivotArea>
    </format>
    <format dxfId="672">
      <pivotArea dataOnly="0" labelOnly="1" grandRow="1" outline="0" fieldPosition="0"/>
    </format>
    <format dxfId="671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70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69">
      <pivotArea field="13" type="button" dataOnly="0" labelOnly="1" outline="0" axis="axisRow" fieldPosition="0"/>
    </format>
    <format dxfId="668">
      <pivotArea field="12" type="button" dataOnly="0" labelOnly="1" outline="0" axis="axisRow" fieldPosition="1"/>
    </format>
    <format dxfId="667">
      <pivotArea type="all" dataOnly="0" outline="0" fieldPosition="0"/>
    </format>
    <format dxfId="666">
      <pivotArea outline="0" collapsedLevelsAreSubtotals="1" fieldPosition="0"/>
    </format>
    <format dxfId="665">
      <pivotArea field="13" type="button" dataOnly="0" labelOnly="1" outline="0" axis="axisRow" fieldPosition="0"/>
    </format>
    <format dxfId="664">
      <pivotArea field="12" type="button" dataOnly="0" labelOnly="1" outline="0" axis="axisRow" fieldPosition="1"/>
    </format>
    <format dxfId="663">
      <pivotArea dataOnly="0" labelOnly="1" outline="0" fieldPosition="0">
        <references count="1">
          <reference field="13" count="0"/>
        </references>
      </pivotArea>
    </format>
    <format dxfId="662">
      <pivotArea dataOnly="0" labelOnly="1" outline="0" fieldPosition="0">
        <references count="1">
          <reference field="13" count="0" defaultSubtotal="1"/>
        </references>
      </pivotArea>
    </format>
    <format dxfId="661">
      <pivotArea dataOnly="0" labelOnly="1" grandRow="1" outline="0" fieldPosition="0"/>
    </format>
    <format dxfId="660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59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58">
      <pivotArea dataOnly="0" labelOnly="1" outline="0" axis="axisValues" fieldPosition="0"/>
    </format>
    <format dxfId="657">
      <pivotArea outline="0" collapsedLevelsAreSubtotals="1" fieldPosition="0"/>
    </format>
    <format dxfId="656">
      <pivotArea dataOnly="0" labelOnly="1" outline="0" axis="axisValues" fieldPosition="0"/>
    </format>
  </formats>
  <chartFormats count="1"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tegoría" xr10:uid="{15239542-9FB8-48B9-960D-30DDCAF6C464}" sourceName="Categoría">
  <pivotTables>
    <pivotTable tabId="5" name="TablaDinámica9"/>
    <pivotTable tabId="5" name="TablaDinámica1"/>
    <pivotTable tabId="5" name="TablaDinámica10"/>
    <pivotTable tabId="5" name="TablaDinámica11"/>
    <pivotTable tabId="5" name="TablaDinámica3"/>
    <pivotTable tabId="5" name="TablaDinámica4"/>
    <pivotTable tabId="5" name="TablaDinámica6"/>
    <pivotTable tabId="5" name="TablaDinámica7"/>
    <pivotTable tabId="5" name="TablaDinámica8"/>
  </pivotTables>
  <data>
    <tabular pivotCacheId="1826436890">
      <items count="14">
        <i x="12" s="1"/>
        <i x="13" s="1"/>
        <i x="8" s="1"/>
        <i x="7" s="1"/>
        <i x="3" s="1"/>
        <i x="11" s="1"/>
        <i x="2" s="1"/>
        <i x="4" s="1"/>
        <i x="0" s="1"/>
        <i x="9" s="1"/>
        <i x="10" s="1"/>
        <i x="1" s="1"/>
        <i x="5" s="1"/>
        <i x="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Proveedor" xr10:uid="{635F7B2A-C1BB-42FC-968B-1CDA45FBF850}" sourceName="Proveedor">
  <pivotTables>
    <pivotTable tabId="5" name="TablaDinámica9"/>
    <pivotTable tabId="5" name="TablaDinámica1"/>
    <pivotTable tabId="5" name="TablaDinámica10"/>
    <pivotTable tabId="5" name="TablaDinámica11"/>
    <pivotTable tabId="5" name="TablaDinámica3"/>
    <pivotTable tabId="5" name="TablaDinámica4"/>
    <pivotTable tabId="5" name="TablaDinámica5"/>
    <pivotTable tabId="5" name="TablaDinámica6"/>
    <pivotTable tabId="5" name="TablaDinámica7"/>
    <pivotTable tabId="5" name="TablaDinámica8"/>
  </pivotTables>
  <data>
    <tabular pivotCacheId="1826436890">
      <items count="11">
        <i x="10" s="1"/>
        <i x="9" s="1"/>
        <i x="6" s="1"/>
        <i x="7" s="1"/>
        <i x="2" s="1"/>
        <i x="3" s="1"/>
        <i x="5" s="1"/>
        <i x="0" s="1"/>
        <i x="1" s="1"/>
        <i x="4" s="1"/>
        <i x="8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E8012DE7-1CC8-401E-AA86-C5800594E502}" sourceName="Mes">
  <pivotTables>
    <pivotTable tabId="5" name="TablaDinámica9"/>
    <pivotTable tabId="5" name="TablaDinámica1"/>
    <pivotTable tabId="5" name="TablaDinámica10"/>
    <pivotTable tabId="5" name="TablaDinámica11"/>
    <pivotTable tabId="5" name="TablaDinámica3"/>
    <pivotTable tabId="5" name="TablaDinámica4"/>
    <pivotTable tabId="5" name="TablaDinámica5"/>
    <pivotTable tabId="5" name="TablaDinámica6"/>
    <pivotTable tabId="5" name="TablaDinámica7"/>
    <pivotTable tabId="5" name="TablaDinámica8"/>
  </pivotTables>
  <data>
    <tabular pivotCacheId="1826436890">
      <items count="12">
        <i x="0" s="1"/>
        <i x="1" s="1"/>
        <i x="2" s="1"/>
        <i x="3" s="1"/>
        <i x="4" s="1"/>
        <i x="5" s="1"/>
        <i x="6" s="1"/>
        <i x="7" s="1"/>
        <i x="9" s="1"/>
        <i x="10" s="1"/>
        <i x="11" s="1"/>
        <i x="8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C7FA6E22-CB24-45DF-A659-46E061EE0534}" sourceName="Año">
  <pivotTables>
    <pivotTable tabId="5" name="TablaDinámica9"/>
    <pivotTable tabId="5" name="TablaDinámica1"/>
    <pivotTable tabId="5" name="TablaDinámica10"/>
    <pivotTable tabId="5" name="TablaDinámica11"/>
    <pivotTable tabId="5" name="TablaDinámica3"/>
    <pivotTable tabId="5" name="TablaDinámica4"/>
    <pivotTable tabId="5" name="TablaDinámica5"/>
    <pivotTable tabId="5" name="TablaDinámica6"/>
    <pivotTable tabId="5" name="TablaDinámica7"/>
    <pivotTable tabId="5" name="TablaDinámica8"/>
  </pivotTables>
  <data>
    <tabular pivotCacheId="1826436890">
      <items count="2">
        <i x="0" s="1"/>
        <i x="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ategoría" xr10:uid="{B1EE0F6D-190E-4C41-97D6-A0A81FB85FDE}" cache="SegmentaciónDeDatos_Categoría" caption="Categoría" columnCount="4" style="SlicerStyleDark6" rowHeight="241300"/>
  <slicer name="Proveedor" xr10:uid="{6A5711BD-CB0C-48F2-A5E2-E983D1554E19}" cache="SegmentaciónDeDatos_Proveedor" caption="Proveedor" columnCount="3" style="SlicerStyleDark2" rowHeight="241300"/>
  <slicer name="Mes" xr10:uid="{D811B0AF-2018-4C8A-B8B5-ACDFD6D04108}" cache="SegmentaciónDeDatos_Mes" caption="Mes" columnCount="4" style="SlicerStyleDark5" rowHeight="241300"/>
  <slicer name="Año" xr10:uid="{9D1AC254-1559-498B-9B0F-0288A78303CA}" cache="SegmentaciónDeDatos_Año" caption="Año" style="SlicerStyleDark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31F070-4916-4E71-81BA-4FDFC582DF92}" name="Tabla1" displayName="Tabla1" ref="A1:Q400" totalsRowShown="0" headerRowDxfId="361" dataDxfId="360">
  <autoFilter ref="A1:Q400" xr:uid="{A1BC1A38-D248-4139-89F6-F5A1F7773A00}"/>
  <sortState xmlns:xlrd2="http://schemas.microsoft.com/office/spreadsheetml/2017/richdata2" ref="A2:Q400">
    <sortCondition ref="A2"/>
  </sortState>
  <tableColumns count="17">
    <tableColumn id="1" xr3:uid="{A4C3A1BB-212E-4890-A8F7-687C5ED22FE4}" name="Fecha" dataDxfId="359"/>
    <tableColumn id="2" xr3:uid="{00B2ECF2-1350-40B2-9259-7FC66E99D2CC}" name="Nro de orden de compra" dataDxfId="358"/>
    <tableColumn id="3" xr3:uid="{3412E7E0-33DF-4DE7-BC8A-33A0F8DAB1DB}" name="Código" dataDxfId="357"/>
    <tableColumn id="4" xr3:uid="{F500F8F1-895A-40D4-AB59-52BAEFB767B6}" name="Producto" dataDxfId="356"/>
    <tableColumn id="5" xr3:uid="{4F9BC3AB-CCF5-4559-8A3E-0A8D6290385E}" name="Unidad de medida" dataDxfId="355"/>
    <tableColumn id="6" xr3:uid="{A4967387-6D17-40FA-8E20-F768BB16C4A9}" name="Categoría" dataDxfId="354"/>
    <tableColumn id="7" xr3:uid="{4541DAE5-E058-419B-B165-7324BAB3ED0B}" name="Proveedor" dataDxfId="353"/>
    <tableColumn id="8" xr3:uid="{64CA9F3F-7D0F-4721-9EF2-130EB312C55F}" name="Cantidad solicitada en O/C" dataDxfId="352"/>
    <tableColumn id="9" xr3:uid="{B15A45E9-F3A0-45A0-9366-143CC9DEFDCF}" name="Cantidad entregada" dataDxfId="351"/>
    <tableColumn id="10" xr3:uid="{F5DC67BB-3763-49BD-ADF4-B99109B14B48}" name="Fecha de entrega real" dataDxfId="350"/>
    <tableColumn id="11" xr3:uid="{C81AA740-7E11-47D1-8D53-67E1C8DB7ECE}" name="Días transcurridos" dataDxfId="349">
      <calculatedColumnFormula>_xlfn.DAYS(Tabla1[[#This Row],[Fecha de entrega real]],Tabla1[[#This Row],[Fecha]])</calculatedColumnFormula>
    </tableColumn>
    <tableColumn id="12" xr3:uid="{52C7D4A2-5388-4C0D-A5F2-6ED0829869A8}" name="Lead time" dataDxfId="348">
      <calculatedColumnFormula>VLOOKUP(Tabla1[[#This Row],[Código]],Tabla1345[#All],6,0)</calculatedColumnFormula>
    </tableColumn>
    <tableColumn id="13" xr3:uid="{D97A2D28-AE88-4A21-8131-4C2C56E0CFB7}" name="Mes" dataDxfId="347">
      <calculatedColumnFormula>VLOOKUP(MONTH(Tabla1[[#This Row],[Fecha]]),Tabla2[],2,0)</calculatedColumnFormula>
    </tableColumn>
    <tableColumn id="14" xr3:uid="{083D155A-175F-4BC3-B919-67F64ACD135C}" name="Año" dataDxfId="346">
      <calculatedColumnFormula>YEAR(Tabla1[[#This Row],[Fecha]])</calculatedColumnFormula>
    </tableColumn>
    <tableColumn id="15" xr3:uid="{262BDD18-CFD3-410D-BDCF-3AA8BE272E8F}" name="Entregas completas %" dataDxfId="345" dataCellStyle="Porcentaje">
      <calculatedColumnFormula>IF(Tabla1[[#This Row],[Cantidad solicitada en O/C]]=Tabla1[[#This Row],[Cantidad entregada]],1,0)</calculatedColumnFormula>
    </tableColumn>
    <tableColumn id="16" xr3:uid="{F4C6D7B3-9BB6-4A89-843E-26733BF1BD8C}" name="Entregas a tiempo" dataDxfId="344" dataCellStyle="Porcentaje">
      <calculatedColumnFormula>IF(Tabla1[[#This Row],[Días transcurridos]]&lt;=Tabla1[[#This Row],[Lead time]],1,0)</calculatedColumnFormula>
    </tableColumn>
    <tableColumn id="17" xr3:uid="{4F35B11C-DD86-4358-8F9A-2600BA04AA1B}" name="OTIF" dataDxfId="343" dataCellStyle="Porcentaje">
      <calculatedColumnFormula>Tabla1[[#This Row],[Entregas completas %]]*Tabla1[[#This Row],[Entregas a tiempo]]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176DDF-F853-454F-8637-86A4502B91C4}" name="Tabla1345" displayName="Tabla1345" ref="B3:H1060" totalsRowShown="0" headerRowDxfId="342" dataDxfId="341">
  <autoFilter ref="B3:H1060" xr:uid="{7A67396F-5B5B-49D7-8E27-ECE5C3BF27E6}"/>
  <tableColumns count="7">
    <tableColumn id="1" xr3:uid="{BB9A1923-5D4D-4F0A-83EB-BAC420DF88DA}" name="COD PRODUCTO" dataDxfId="340"/>
    <tableColumn id="2" xr3:uid="{BDF76290-754E-4015-9B1A-7D1B744F4F2F}" name="DESCRIPCIÓN" dataDxfId="339"/>
    <tableColumn id="4" xr3:uid="{C1C63982-0A83-4770-9E50-A5251E978C7A}" name="CATEGORÍA" dataDxfId="338"/>
    <tableColumn id="5" xr3:uid="{1BE039FF-0545-44A4-92C3-4C16F4F28CB3}" name="UM" dataDxfId="337"/>
    <tableColumn id="6" xr3:uid="{248D37B1-1E04-46B5-81DA-965BCA2975CC}" name="COD PRODUCTO2" dataDxfId="336"/>
    <tableColumn id="3" xr3:uid="{80E13BE6-2A34-4A2E-A9DB-81E6BC8F1864}" name="LEAD TIME" dataDxfId="335"/>
    <tableColumn id="7" xr3:uid="{5303808C-C608-464F-903F-30822F00F026}" name="VOL UNIT (M3)" dataDxfId="33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8F854B-C7AA-46AA-9436-3AE859054223}" name="Tabla2" displayName="Tabla2" ref="B6:C18" totalsRowShown="0" headerRowDxfId="333" dataDxfId="332">
  <autoFilter ref="B6:C18" xr:uid="{5B2EC8C7-ECAD-499B-B851-19B0A3B94168}"/>
  <tableColumns count="2">
    <tableColumn id="1" xr3:uid="{A661B26A-879A-42C3-BB28-A15FFC3716DA}" name="Id Mes" dataDxfId="331"/>
    <tableColumn id="2" xr3:uid="{87CFC0E2-1FD1-42AB-92E8-CF39D9AD9191}" name="Mes" dataDxfId="33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4C49-3695-4FAF-84AE-2A12F98C06EC}">
  <sheetPr>
    <tabColor rgb="FF00B050"/>
  </sheetPr>
  <dimension ref="A1"/>
  <sheetViews>
    <sheetView showGridLines="0" showRowColHeaders="0" zoomScale="90" zoomScaleNormal="90" workbookViewId="0">
      <selection sqref="A1:R97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B604-D106-44EF-AC1D-420ADF08A8D0}">
  <dimension ref="A3:AM23"/>
  <sheetViews>
    <sheetView topLeftCell="Z1" workbookViewId="0">
      <selection activeCell="AG6" sqref="AG6"/>
    </sheetView>
  </sheetViews>
  <sheetFormatPr baseColWidth="10" defaultRowHeight="12" x14ac:dyDescent="0.2"/>
  <cols>
    <col min="1" max="1" width="17.5703125" style="9" bestFit="1" customWidth="1"/>
    <col min="2" max="4" width="10.42578125" style="9" customWidth="1"/>
    <col min="5" max="5" width="5.28515625" style="9" customWidth="1"/>
    <col min="6" max="6" width="17.5703125" style="9" bestFit="1" customWidth="1"/>
    <col min="7" max="7" width="7.140625" style="9" bestFit="1" customWidth="1"/>
    <col min="8" max="9" width="11.28515625" style="9" customWidth="1"/>
    <col min="10" max="10" width="17.5703125" style="9" bestFit="1" customWidth="1"/>
    <col min="11" max="11" width="7.140625" style="9" bestFit="1" customWidth="1"/>
    <col min="12" max="13" width="11.28515625" style="9" customWidth="1"/>
    <col min="14" max="14" width="17.5703125" style="9" bestFit="1" customWidth="1"/>
    <col min="15" max="15" width="7.140625" style="9" bestFit="1" customWidth="1"/>
    <col min="16" max="17" width="11.28515625" style="9" customWidth="1"/>
    <col min="18" max="18" width="17.5703125" style="9" bestFit="1" customWidth="1"/>
    <col min="19" max="19" width="7.140625" style="9" bestFit="1" customWidth="1"/>
    <col min="20" max="20" width="11.28515625" style="9" customWidth="1"/>
    <col min="21" max="22" width="11.42578125" style="9"/>
    <col min="23" max="23" width="17.5703125" style="9" bestFit="1" customWidth="1"/>
    <col min="24" max="24" width="7.140625" style="9" bestFit="1" customWidth="1"/>
    <col min="25" max="25" width="11.28515625" style="9" customWidth="1"/>
    <col min="26" max="27" width="11.42578125" style="9"/>
    <col min="28" max="28" width="17.5703125" style="9" bestFit="1" customWidth="1"/>
    <col min="29" max="29" width="7.140625" style="9" bestFit="1" customWidth="1"/>
    <col min="30" max="30" width="11.28515625" style="27" customWidth="1"/>
    <col min="31" max="31" width="17.5703125" style="9" bestFit="1" customWidth="1"/>
    <col min="32" max="32" width="7.140625" style="9" bestFit="1" customWidth="1"/>
    <col min="33" max="33" width="11.28515625" style="27" customWidth="1"/>
    <col min="34" max="34" width="11.42578125" style="9"/>
    <col min="35" max="35" width="17.5703125" style="9" bestFit="1" customWidth="1"/>
    <col min="36" max="36" width="7.140625" style="9" bestFit="1" customWidth="1"/>
    <col min="37" max="37" width="11.28515625" style="27" customWidth="1"/>
    <col min="38" max="38" width="17.5703125" style="9" bestFit="1" customWidth="1"/>
    <col min="39" max="39" width="7.140625" style="9" bestFit="1" customWidth="1"/>
    <col min="40" max="16384" width="11.42578125" style="9"/>
  </cols>
  <sheetData>
    <row r="3" spans="1:39" s="23" customFormat="1" ht="48" x14ac:dyDescent="0.25">
      <c r="A3" s="28"/>
      <c r="B3" s="22" t="s">
        <v>860</v>
      </c>
      <c r="C3" s="28"/>
      <c r="D3" s="28"/>
      <c r="E3" s="9"/>
      <c r="F3" s="20" t="s">
        <v>860</v>
      </c>
      <c r="G3" s="20" t="s">
        <v>845</v>
      </c>
      <c r="H3" s="28" t="s">
        <v>1265</v>
      </c>
      <c r="I3" s="9"/>
      <c r="J3" s="20" t="s">
        <v>860</v>
      </c>
      <c r="K3" s="20" t="s">
        <v>845</v>
      </c>
      <c r="L3" s="28" t="s">
        <v>1266</v>
      </c>
      <c r="M3"/>
      <c r="N3" s="20" t="s">
        <v>860</v>
      </c>
      <c r="O3" s="20" t="s">
        <v>845</v>
      </c>
      <c r="P3" s="28" t="s">
        <v>1267</v>
      </c>
      <c r="Q3"/>
      <c r="R3" s="30" t="s">
        <v>6</v>
      </c>
      <c r="S3" s="21" t="s">
        <v>1265</v>
      </c>
      <c r="T3" s="28" t="s">
        <v>1266</v>
      </c>
      <c r="U3" s="28" t="s">
        <v>1267</v>
      </c>
      <c r="V3" s="22"/>
      <c r="W3" s="30" t="s">
        <v>5</v>
      </c>
      <c r="X3" s="21" t="s">
        <v>1265</v>
      </c>
      <c r="Y3" s="28" t="s">
        <v>1266</v>
      </c>
      <c r="Z3" s="28" t="s">
        <v>1267</v>
      </c>
      <c r="AB3" s="20" t="s">
        <v>860</v>
      </c>
      <c r="AC3" s="31" t="s">
        <v>1268</v>
      </c>
      <c r="AD3"/>
      <c r="AE3" s="20" t="s">
        <v>860</v>
      </c>
      <c r="AF3" s="20" t="s">
        <v>845</v>
      </c>
      <c r="AG3" s="31" t="s">
        <v>1268</v>
      </c>
      <c r="AI3" s="30" t="s">
        <v>6</v>
      </c>
      <c r="AJ3" s="31" t="s">
        <v>1268</v>
      </c>
      <c r="AK3"/>
      <c r="AL3" s="30" t="s">
        <v>5</v>
      </c>
      <c r="AM3" s="31" t="s">
        <v>1268</v>
      </c>
    </row>
    <row r="4" spans="1:39" ht="15" x14ac:dyDescent="0.25">
      <c r="A4" s="30" t="s">
        <v>1264</v>
      </c>
      <c r="B4" s="28">
        <v>2018</v>
      </c>
      <c r="C4" s="28">
        <v>2019</v>
      </c>
      <c r="D4" s="28" t="s">
        <v>1261</v>
      </c>
      <c r="F4" s="28">
        <v>2018</v>
      </c>
      <c r="G4" s="28" t="s">
        <v>847</v>
      </c>
      <c r="H4" s="29">
        <v>0.58064516129032262</v>
      </c>
      <c r="J4" s="28">
        <v>2018</v>
      </c>
      <c r="K4" s="28" t="s">
        <v>847</v>
      </c>
      <c r="L4" s="29">
        <v>0.967741935483871</v>
      </c>
      <c r="M4"/>
      <c r="N4" s="28">
        <v>2018</v>
      </c>
      <c r="O4" s="28" t="s">
        <v>847</v>
      </c>
      <c r="P4" s="29">
        <v>0.58064516129032262</v>
      </c>
      <c r="Q4"/>
      <c r="R4" s="28" t="s">
        <v>30</v>
      </c>
      <c r="S4" s="29">
        <v>0.56521739130434778</v>
      </c>
      <c r="T4" s="29">
        <v>0.86956521739130432</v>
      </c>
      <c r="U4" s="29">
        <v>0.47826086956521741</v>
      </c>
      <c r="W4" s="28" t="s">
        <v>25</v>
      </c>
      <c r="X4" s="29">
        <v>0.33333333333333331</v>
      </c>
      <c r="Y4" s="29">
        <v>1</v>
      </c>
      <c r="Z4" s="29">
        <v>0.33333333333333331</v>
      </c>
      <c r="AB4" s="28">
        <v>2018</v>
      </c>
      <c r="AC4" s="31">
        <v>17.689285714285713</v>
      </c>
      <c r="AD4"/>
      <c r="AE4" s="28">
        <v>2018</v>
      </c>
      <c r="AF4" s="28" t="s">
        <v>847</v>
      </c>
      <c r="AG4" s="31">
        <v>17.903225806451612</v>
      </c>
      <c r="AI4" s="28" t="s">
        <v>30</v>
      </c>
      <c r="AJ4" s="31">
        <v>16.260869565217391</v>
      </c>
      <c r="AK4"/>
      <c r="AL4" s="28" t="s">
        <v>25</v>
      </c>
      <c r="AM4" s="31">
        <v>20</v>
      </c>
    </row>
    <row r="5" spans="1:39" ht="15" x14ac:dyDescent="0.25">
      <c r="A5" s="24" t="s">
        <v>1265</v>
      </c>
      <c r="B5" s="29">
        <v>0.61071428571428577</v>
      </c>
      <c r="C5" s="29">
        <v>0.7142857142857143</v>
      </c>
      <c r="D5" s="29">
        <v>0.64160401002506262</v>
      </c>
      <c r="F5" s="28"/>
      <c r="G5" s="28" t="s">
        <v>848</v>
      </c>
      <c r="H5" s="29">
        <v>0.84210526315789469</v>
      </c>
      <c r="J5" s="28"/>
      <c r="K5" s="28" t="s">
        <v>848</v>
      </c>
      <c r="L5" s="29">
        <v>0.89473684210526316</v>
      </c>
      <c r="M5"/>
      <c r="N5" s="28"/>
      <c r="O5" s="28" t="s">
        <v>848</v>
      </c>
      <c r="P5" s="29">
        <v>0.73684210526315785</v>
      </c>
      <c r="Q5"/>
      <c r="R5" s="28" t="s">
        <v>38</v>
      </c>
      <c r="S5" s="29">
        <v>0.82608695652173914</v>
      </c>
      <c r="T5" s="29">
        <v>0.73913043478260865</v>
      </c>
      <c r="U5" s="29">
        <v>0.56521739130434778</v>
      </c>
      <c r="W5" s="28" t="s">
        <v>182</v>
      </c>
      <c r="X5" s="29">
        <v>1</v>
      </c>
      <c r="Y5" s="29">
        <v>1</v>
      </c>
      <c r="Z5" s="29">
        <v>1</v>
      </c>
      <c r="AB5" s="28">
        <v>2019</v>
      </c>
      <c r="AC5" s="31">
        <v>17.714285714285715</v>
      </c>
      <c r="AD5"/>
      <c r="AE5" s="28"/>
      <c r="AF5" s="28" t="s">
        <v>848</v>
      </c>
      <c r="AG5" s="31">
        <v>19.368421052631579</v>
      </c>
      <c r="AI5" s="28" t="s">
        <v>38</v>
      </c>
      <c r="AJ5" s="31">
        <v>17.434782608695652</v>
      </c>
      <c r="AK5"/>
      <c r="AL5" s="28" t="s">
        <v>182</v>
      </c>
      <c r="AM5" s="31">
        <v>27</v>
      </c>
    </row>
    <row r="6" spans="1:39" ht="15" x14ac:dyDescent="0.25">
      <c r="A6" s="24" t="s">
        <v>1266</v>
      </c>
      <c r="B6" s="29">
        <v>0.89642857142857146</v>
      </c>
      <c r="C6" s="29">
        <v>0.84873949579831931</v>
      </c>
      <c r="D6" s="29">
        <v>0.8822055137844611</v>
      </c>
      <c r="F6" s="28"/>
      <c r="G6" s="28" t="s">
        <v>849</v>
      </c>
      <c r="H6" s="29">
        <v>0.33333333333333331</v>
      </c>
      <c r="J6" s="28"/>
      <c r="K6" s="28" t="s">
        <v>849</v>
      </c>
      <c r="L6" s="29">
        <v>0.94444444444444442</v>
      </c>
      <c r="M6"/>
      <c r="N6" s="28"/>
      <c r="O6" s="28" t="s">
        <v>849</v>
      </c>
      <c r="P6" s="29">
        <v>0.27777777777777779</v>
      </c>
      <c r="Q6"/>
      <c r="R6" s="28" t="s">
        <v>33</v>
      </c>
      <c r="S6" s="29">
        <v>0.34782608695652173</v>
      </c>
      <c r="T6" s="29">
        <v>0.91304347826086951</v>
      </c>
      <c r="U6" s="29">
        <v>0.30434782608695654</v>
      </c>
      <c r="W6" s="28" t="s">
        <v>79</v>
      </c>
      <c r="X6" s="29">
        <v>0.69230769230769229</v>
      </c>
      <c r="Y6" s="29">
        <v>1</v>
      </c>
      <c r="Z6" s="29">
        <v>0.69230769230769229</v>
      </c>
      <c r="AB6" s="28" t="s">
        <v>1261</v>
      </c>
      <c r="AC6" s="31">
        <v>17.696741854636592</v>
      </c>
      <c r="AD6"/>
      <c r="AE6" s="28"/>
      <c r="AF6" s="28" t="s">
        <v>849</v>
      </c>
      <c r="AG6" s="31">
        <v>19.611111111111111</v>
      </c>
      <c r="AI6" s="28" t="s">
        <v>33</v>
      </c>
      <c r="AJ6" s="31">
        <v>18.173913043478262</v>
      </c>
      <c r="AK6"/>
      <c r="AL6" s="28" t="s">
        <v>79</v>
      </c>
      <c r="AM6" s="31">
        <v>21.692307692307693</v>
      </c>
    </row>
    <row r="7" spans="1:39" ht="15" x14ac:dyDescent="0.25">
      <c r="A7" s="24" t="s">
        <v>1267</v>
      </c>
      <c r="B7" s="29">
        <v>0.53928571428571426</v>
      </c>
      <c r="C7" s="29">
        <v>0.60504201680672265</v>
      </c>
      <c r="D7" s="29">
        <v>0.55889724310776945</v>
      </c>
      <c r="F7" s="28"/>
      <c r="G7" s="28" t="s">
        <v>850</v>
      </c>
      <c r="H7" s="29">
        <v>0.66666666666666663</v>
      </c>
      <c r="J7" s="28"/>
      <c r="K7" s="28" t="s">
        <v>850</v>
      </c>
      <c r="L7" s="29">
        <v>0.88888888888888884</v>
      </c>
      <c r="M7"/>
      <c r="N7" s="28"/>
      <c r="O7" s="28" t="s">
        <v>850</v>
      </c>
      <c r="P7" s="29">
        <v>0.59259259259259256</v>
      </c>
      <c r="Q7"/>
      <c r="R7" s="28" t="s">
        <v>44</v>
      </c>
      <c r="S7" s="29">
        <v>0.60869565217391308</v>
      </c>
      <c r="T7" s="29">
        <v>0.78260869565217395</v>
      </c>
      <c r="U7" s="29">
        <v>0.43478260869565216</v>
      </c>
      <c r="W7" s="28" t="s">
        <v>32</v>
      </c>
      <c r="X7" s="29">
        <v>0.72222222222222221</v>
      </c>
      <c r="Y7" s="29">
        <v>1</v>
      </c>
      <c r="Z7" s="29">
        <v>0.72222222222222221</v>
      </c>
      <c r="AB7"/>
      <c r="AC7"/>
      <c r="AD7"/>
      <c r="AE7" s="28"/>
      <c r="AF7" s="28" t="s">
        <v>850</v>
      </c>
      <c r="AG7" s="31">
        <v>16.25925925925926</v>
      </c>
      <c r="AI7" s="28" t="s">
        <v>44</v>
      </c>
      <c r="AJ7" s="31">
        <v>15.434782608695652</v>
      </c>
      <c r="AK7"/>
      <c r="AL7" s="28" t="s">
        <v>32</v>
      </c>
      <c r="AM7" s="31">
        <v>14.5</v>
      </c>
    </row>
    <row r="8" spans="1:39" ht="15" x14ac:dyDescent="0.25">
      <c r="F8" s="28"/>
      <c r="G8" s="28" t="s">
        <v>851</v>
      </c>
      <c r="H8" s="29">
        <v>0.6</v>
      </c>
      <c r="J8" s="28"/>
      <c r="K8" s="28" t="s">
        <v>851</v>
      </c>
      <c r="L8" s="29">
        <v>0.92</v>
      </c>
      <c r="M8"/>
      <c r="N8" s="28"/>
      <c r="O8" s="28" t="s">
        <v>851</v>
      </c>
      <c r="P8" s="29">
        <v>0.52</v>
      </c>
      <c r="Q8"/>
      <c r="R8" s="28" t="s">
        <v>36</v>
      </c>
      <c r="S8" s="29">
        <v>0.56521739130434778</v>
      </c>
      <c r="T8" s="29">
        <v>0.86956521739130432</v>
      </c>
      <c r="U8" s="29">
        <v>0.47826086956521741</v>
      </c>
      <c r="W8" s="28" t="s">
        <v>17</v>
      </c>
      <c r="X8" s="29">
        <v>0.64197530864197527</v>
      </c>
      <c r="Y8" s="29">
        <v>0.88888888888888884</v>
      </c>
      <c r="Z8" s="29">
        <v>0.54320987654320985</v>
      </c>
      <c r="AB8"/>
      <c r="AC8"/>
      <c r="AD8"/>
      <c r="AE8" s="28"/>
      <c r="AF8" s="28" t="s">
        <v>851</v>
      </c>
      <c r="AG8" s="31">
        <v>17.920000000000002</v>
      </c>
      <c r="AI8" s="28" t="s">
        <v>36</v>
      </c>
      <c r="AJ8" s="31">
        <v>16.434782608695652</v>
      </c>
      <c r="AK8"/>
      <c r="AL8" s="28" t="s">
        <v>17</v>
      </c>
      <c r="AM8" s="31">
        <v>17.135802469135804</v>
      </c>
    </row>
    <row r="9" spans="1:39" ht="15" x14ac:dyDescent="0.25">
      <c r="F9" s="28"/>
      <c r="G9" s="28" t="s">
        <v>852</v>
      </c>
      <c r="H9" s="29">
        <v>0.5</v>
      </c>
      <c r="J9" s="28"/>
      <c r="K9" s="28" t="s">
        <v>852</v>
      </c>
      <c r="L9" s="29">
        <v>1</v>
      </c>
      <c r="M9"/>
      <c r="N9" s="28"/>
      <c r="O9" s="28" t="s">
        <v>852</v>
      </c>
      <c r="P9" s="29">
        <v>0.5</v>
      </c>
      <c r="Q9"/>
      <c r="R9" s="28" t="s">
        <v>28</v>
      </c>
      <c r="S9" s="29">
        <v>0.45833333333333331</v>
      </c>
      <c r="T9" s="29">
        <v>0.79166666666666663</v>
      </c>
      <c r="U9" s="29">
        <v>0.375</v>
      </c>
      <c r="W9" s="28" t="s">
        <v>43</v>
      </c>
      <c r="X9" s="29">
        <v>0.63157894736842102</v>
      </c>
      <c r="Y9" s="29">
        <v>0.94736842105263153</v>
      </c>
      <c r="Z9" s="29">
        <v>0.57894736842105265</v>
      </c>
      <c r="AB9"/>
      <c r="AC9"/>
      <c r="AD9"/>
      <c r="AE9" s="28"/>
      <c r="AF9" s="28" t="s">
        <v>852</v>
      </c>
      <c r="AG9" s="31">
        <v>16.75</v>
      </c>
      <c r="AI9" s="28" t="s">
        <v>28</v>
      </c>
      <c r="AJ9" s="31">
        <v>17.291666666666668</v>
      </c>
      <c r="AK9"/>
      <c r="AL9" s="28" t="s">
        <v>43</v>
      </c>
      <c r="AM9" s="31">
        <v>20.210526315789473</v>
      </c>
    </row>
    <row r="10" spans="1:39" ht="15" x14ac:dyDescent="0.25">
      <c r="F10" s="28"/>
      <c r="G10" s="28" t="s">
        <v>853</v>
      </c>
      <c r="H10" s="29">
        <v>0.58620689655172409</v>
      </c>
      <c r="J10" s="28"/>
      <c r="K10" s="28" t="s">
        <v>853</v>
      </c>
      <c r="L10" s="29">
        <v>0.93103448275862066</v>
      </c>
      <c r="M10"/>
      <c r="N10" s="28"/>
      <c r="O10" s="28" t="s">
        <v>853</v>
      </c>
      <c r="P10" s="29">
        <v>0.55172413793103448</v>
      </c>
      <c r="Q10"/>
      <c r="R10" s="28" t="s">
        <v>15</v>
      </c>
      <c r="S10" s="29">
        <v>0.6875</v>
      </c>
      <c r="T10" s="29">
        <v>0.89583333333333337</v>
      </c>
      <c r="U10" s="29">
        <v>0.64583333333333337</v>
      </c>
      <c r="W10" s="28" t="s">
        <v>61</v>
      </c>
      <c r="X10" s="29">
        <v>0.76923076923076927</v>
      </c>
      <c r="Y10" s="29">
        <v>0.80769230769230771</v>
      </c>
      <c r="Z10" s="29">
        <v>0.57692307692307687</v>
      </c>
      <c r="AB10"/>
      <c r="AC10"/>
      <c r="AD10"/>
      <c r="AE10" s="28"/>
      <c r="AF10" s="28" t="s">
        <v>853</v>
      </c>
      <c r="AG10" s="31">
        <v>17.862068965517242</v>
      </c>
      <c r="AI10" s="28" t="s">
        <v>15</v>
      </c>
      <c r="AJ10" s="31">
        <v>18.395833333333332</v>
      </c>
      <c r="AK10"/>
      <c r="AL10" s="28" t="s">
        <v>61</v>
      </c>
      <c r="AM10" s="31">
        <v>15.692307692307692</v>
      </c>
    </row>
    <row r="11" spans="1:39" ht="15" x14ac:dyDescent="0.25">
      <c r="F11" s="28"/>
      <c r="G11" s="28" t="s">
        <v>854</v>
      </c>
      <c r="H11" s="29">
        <v>0.55000000000000004</v>
      </c>
      <c r="J11" s="28"/>
      <c r="K11" s="28" t="s">
        <v>854</v>
      </c>
      <c r="L11" s="29">
        <v>0.75</v>
      </c>
      <c r="M11"/>
      <c r="N11" s="28"/>
      <c r="O11" s="28" t="s">
        <v>854</v>
      </c>
      <c r="P11" s="29">
        <v>0.4</v>
      </c>
      <c r="Q11"/>
      <c r="R11" s="28" t="s">
        <v>12</v>
      </c>
      <c r="S11" s="29">
        <v>0.7021276595744681</v>
      </c>
      <c r="T11" s="29">
        <v>0.9042553191489362</v>
      </c>
      <c r="U11" s="29">
        <v>0.61702127659574468</v>
      </c>
      <c r="W11" s="28" t="s">
        <v>14</v>
      </c>
      <c r="X11" s="29">
        <v>0.6333333333333333</v>
      </c>
      <c r="Y11" s="29">
        <v>0.9</v>
      </c>
      <c r="Z11" s="29">
        <v>0.6</v>
      </c>
      <c r="AB11"/>
      <c r="AC11"/>
      <c r="AD11"/>
      <c r="AE11" s="28"/>
      <c r="AF11" s="28" t="s">
        <v>854</v>
      </c>
      <c r="AG11" s="31">
        <v>13.35</v>
      </c>
      <c r="AI11" s="28" t="s">
        <v>12</v>
      </c>
      <c r="AJ11" s="31">
        <v>18.680851063829788</v>
      </c>
      <c r="AK11"/>
      <c r="AL11" s="28" t="s">
        <v>14</v>
      </c>
      <c r="AM11" s="31">
        <v>20.266666666666666</v>
      </c>
    </row>
    <row r="12" spans="1:39" ht="15" x14ac:dyDescent="0.25">
      <c r="F12" s="28"/>
      <c r="G12" s="28" t="s">
        <v>855</v>
      </c>
      <c r="H12" s="29">
        <v>0.54545454545454541</v>
      </c>
      <c r="J12" s="28"/>
      <c r="K12" s="28" t="s">
        <v>855</v>
      </c>
      <c r="L12" s="29">
        <v>0.86363636363636365</v>
      </c>
      <c r="M12"/>
      <c r="N12" s="28"/>
      <c r="O12" s="28" t="s">
        <v>855</v>
      </c>
      <c r="P12" s="29">
        <v>0.45454545454545453</v>
      </c>
      <c r="Q12"/>
      <c r="R12" s="28" t="s">
        <v>26</v>
      </c>
      <c r="S12" s="29">
        <v>0.65957446808510634</v>
      </c>
      <c r="T12" s="29">
        <v>0.93617021276595747</v>
      </c>
      <c r="U12" s="29">
        <v>0.61702127659574468</v>
      </c>
      <c r="W12" s="28" t="s">
        <v>21</v>
      </c>
      <c r="X12" s="29">
        <v>0.6588235294117647</v>
      </c>
      <c r="Y12" s="29">
        <v>0.83529411764705885</v>
      </c>
      <c r="Z12" s="29">
        <v>0.57647058823529407</v>
      </c>
      <c r="AB12"/>
      <c r="AC12"/>
      <c r="AD12"/>
      <c r="AE12" s="28"/>
      <c r="AF12" s="28" t="s">
        <v>855</v>
      </c>
      <c r="AG12" s="31">
        <v>19</v>
      </c>
      <c r="AI12" s="28" t="s">
        <v>26</v>
      </c>
      <c r="AJ12" s="31">
        <v>16.51063829787234</v>
      </c>
      <c r="AK12"/>
      <c r="AL12" s="28" t="s">
        <v>21</v>
      </c>
      <c r="AM12" s="31">
        <v>17.094117647058823</v>
      </c>
    </row>
    <row r="13" spans="1:39" ht="15" x14ac:dyDescent="0.25">
      <c r="F13" s="28"/>
      <c r="G13" s="28" t="s">
        <v>856</v>
      </c>
      <c r="H13" s="29">
        <v>0.7407407407407407</v>
      </c>
      <c r="J13" s="28"/>
      <c r="K13" s="28" t="s">
        <v>856</v>
      </c>
      <c r="L13" s="29">
        <v>0.85185185185185186</v>
      </c>
      <c r="M13"/>
      <c r="N13" s="28"/>
      <c r="O13" s="28" t="s">
        <v>856</v>
      </c>
      <c r="P13" s="29">
        <v>0.59259259259259256</v>
      </c>
      <c r="Q13"/>
      <c r="R13" s="28" t="s">
        <v>19</v>
      </c>
      <c r="S13" s="29">
        <v>0.77083333333333337</v>
      </c>
      <c r="T13" s="29">
        <v>0.89583333333333337</v>
      </c>
      <c r="U13" s="29">
        <v>0.6875</v>
      </c>
      <c r="W13" s="28" t="s">
        <v>72</v>
      </c>
      <c r="X13" s="29">
        <v>0.66666666666666663</v>
      </c>
      <c r="Y13" s="29">
        <v>0.93333333333333335</v>
      </c>
      <c r="Z13" s="29">
        <v>0.66666666666666663</v>
      </c>
      <c r="AB13"/>
      <c r="AC13"/>
      <c r="AD13"/>
      <c r="AE13" s="28"/>
      <c r="AF13" s="28" t="s">
        <v>856</v>
      </c>
      <c r="AG13" s="31">
        <v>17.37037037037037</v>
      </c>
      <c r="AI13" s="28" t="s">
        <v>19</v>
      </c>
      <c r="AJ13" s="31">
        <v>18.458333333333332</v>
      </c>
      <c r="AK13"/>
      <c r="AL13" s="28" t="s">
        <v>72</v>
      </c>
      <c r="AM13" s="31">
        <v>18.933333333333334</v>
      </c>
    </row>
    <row r="14" spans="1:39" ht="15" x14ac:dyDescent="0.25">
      <c r="F14" s="28"/>
      <c r="G14" s="28" t="s">
        <v>857</v>
      </c>
      <c r="H14" s="29">
        <v>0.64</v>
      </c>
      <c r="J14" s="28"/>
      <c r="K14" s="28" t="s">
        <v>857</v>
      </c>
      <c r="L14" s="29">
        <v>0.92</v>
      </c>
      <c r="M14"/>
      <c r="N14" s="28"/>
      <c r="O14" s="28" t="s">
        <v>857</v>
      </c>
      <c r="P14" s="29">
        <v>0.6</v>
      </c>
      <c r="Q14"/>
      <c r="R14" s="28" t="s">
        <v>40</v>
      </c>
      <c r="S14" s="29">
        <v>0.47826086956521741</v>
      </c>
      <c r="T14" s="29">
        <v>0.95652173913043481</v>
      </c>
      <c r="U14" s="29">
        <v>0.47826086956521741</v>
      </c>
      <c r="W14" s="28" t="s">
        <v>23</v>
      </c>
      <c r="X14" s="29">
        <v>0.75</v>
      </c>
      <c r="Y14" s="29">
        <v>0.875</v>
      </c>
      <c r="Z14" s="29">
        <v>0.625</v>
      </c>
      <c r="AB14"/>
      <c r="AC14"/>
      <c r="AD14"/>
      <c r="AE14" s="28"/>
      <c r="AF14" s="28" t="s">
        <v>857</v>
      </c>
      <c r="AG14" s="31">
        <v>18.600000000000001</v>
      </c>
      <c r="AI14" s="28" t="s">
        <v>40</v>
      </c>
      <c r="AJ14" s="31">
        <v>18.217391304347824</v>
      </c>
      <c r="AK14"/>
      <c r="AL14" s="28" t="s">
        <v>23</v>
      </c>
      <c r="AM14" s="31">
        <v>16.666666666666668</v>
      </c>
    </row>
    <row r="15" spans="1:39" ht="15" x14ac:dyDescent="0.25">
      <c r="F15" s="28"/>
      <c r="G15" s="28" t="s">
        <v>858</v>
      </c>
      <c r="H15" s="29">
        <v>0.70588235294117652</v>
      </c>
      <c r="J15" s="28"/>
      <c r="K15" s="28" t="s">
        <v>858</v>
      </c>
      <c r="L15" s="29">
        <v>0.76470588235294112</v>
      </c>
      <c r="M15"/>
      <c r="N15" s="28"/>
      <c r="O15" s="28" t="s">
        <v>858</v>
      </c>
      <c r="P15" s="29">
        <v>0.58823529411764708</v>
      </c>
      <c r="Q15"/>
      <c r="R15" s="28" t="s">
        <v>1261</v>
      </c>
      <c r="S15" s="29">
        <v>0.64160401002506262</v>
      </c>
      <c r="T15" s="29">
        <v>0.8822055137844611</v>
      </c>
      <c r="U15" s="29">
        <v>0.55889724310776945</v>
      </c>
      <c r="W15" s="28" t="s">
        <v>11</v>
      </c>
      <c r="X15" s="29">
        <v>0.46666666666666667</v>
      </c>
      <c r="Y15" s="29">
        <v>0.8666666666666667</v>
      </c>
      <c r="Z15" s="29">
        <v>0.36666666666666664</v>
      </c>
      <c r="AB15"/>
      <c r="AC15"/>
      <c r="AD15"/>
      <c r="AE15" s="28"/>
      <c r="AF15" s="28" t="s">
        <v>858</v>
      </c>
      <c r="AG15" s="31">
        <v>18.705882352941178</v>
      </c>
      <c r="AI15" s="28" t="s">
        <v>1261</v>
      </c>
      <c r="AJ15" s="31">
        <v>17.696741854636592</v>
      </c>
      <c r="AK15"/>
      <c r="AL15" s="28" t="s">
        <v>11</v>
      </c>
      <c r="AM15" s="31">
        <v>20.133333333333333</v>
      </c>
    </row>
    <row r="16" spans="1:39" ht="15" x14ac:dyDescent="0.25">
      <c r="F16" s="28" t="s">
        <v>1262</v>
      </c>
      <c r="G16" s="28"/>
      <c r="H16" s="29">
        <v>0.61071428571428577</v>
      </c>
      <c r="J16" s="28" t="s">
        <v>1262</v>
      </c>
      <c r="K16" s="28"/>
      <c r="L16" s="29">
        <v>0.89642857142857146</v>
      </c>
      <c r="M16"/>
      <c r="N16" s="28" t="s">
        <v>1262</v>
      </c>
      <c r="O16" s="28"/>
      <c r="P16" s="29">
        <v>0.53928571428571426</v>
      </c>
      <c r="Q16"/>
      <c r="R16"/>
      <c r="S16"/>
      <c r="T16" s="26"/>
      <c r="U16" s="25"/>
      <c r="W16" s="28" t="s">
        <v>70</v>
      </c>
      <c r="X16" s="29">
        <v>0.52380952380952384</v>
      </c>
      <c r="Y16" s="29">
        <v>0.95238095238095233</v>
      </c>
      <c r="Z16" s="29">
        <v>0.47619047619047616</v>
      </c>
      <c r="AB16"/>
      <c r="AC16"/>
      <c r="AD16"/>
      <c r="AE16" s="28" t="s">
        <v>1262</v>
      </c>
      <c r="AF16" s="28"/>
      <c r="AG16" s="31">
        <v>17.689285714285713</v>
      </c>
      <c r="AI16"/>
      <c r="AJ16"/>
      <c r="AK16"/>
      <c r="AL16" s="28" t="s">
        <v>70</v>
      </c>
      <c r="AM16" s="31">
        <v>18.80952380952381</v>
      </c>
    </row>
    <row r="17" spans="6:39" ht="15" x14ac:dyDescent="0.25">
      <c r="F17" s="28">
        <v>2019</v>
      </c>
      <c r="G17" s="28" t="s">
        <v>847</v>
      </c>
      <c r="H17" s="29">
        <v>0.61538461538461542</v>
      </c>
      <c r="J17" s="28">
        <v>2019</v>
      </c>
      <c r="K17" s="28" t="s">
        <v>847</v>
      </c>
      <c r="L17" s="29">
        <v>0.88461538461538458</v>
      </c>
      <c r="M17"/>
      <c r="N17" s="28">
        <v>2019</v>
      </c>
      <c r="O17" s="28" t="s">
        <v>847</v>
      </c>
      <c r="P17" s="29">
        <v>0.53846153846153844</v>
      </c>
      <c r="Q17"/>
      <c r="R17"/>
      <c r="S17"/>
      <c r="T17"/>
      <c r="W17" s="28" t="s">
        <v>65</v>
      </c>
      <c r="X17" s="29">
        <v>0.59375</v>
      </c>
      <c r="Y17" s="29">
        <v>0.8125</v>
      </c>
      <c r="Z17" s="29">
        <v>0.46875</v>
      </c>
      <c r="AB17"/>
      <c r="AC17"/>
      <c r="AD17"/>
      <c r="AE17" s="28">
        <v>2019</v>
      </c>
      <c r="AF17" s="28" t="s">
        <v>847</v>
      </c>
      <c r="AG17" s="31">
        <v>16.884615384615383</v>
      </c>
      <c r="AI17"/>
      <c r="AJ17"/>
      <c r="AK17"/>
      <c r="AL17" s="28" t="s">
        <v>65</v>
      </c>
      <c r="AM17" s="31">
        <v>15</v>
      </c>
    </row>
    <row r="18" spans="6:39" ht="15" x14ac:dyDescent="0.25">
      <c r="F18" s="28"/>
      <c r="G18" s="28" t="s">
        <v>848</v>
      </c>
      <c r="H18" s="29">
        <v>0.68</v>
      </c>
      <c r="J18" s="28"/>
      <c r="K18" s="28" t="s">
        <v>848</v>
      </c>
      <c r="L18" s="29">
        <v>0.84</v>
      </c>
      <c r="M18"/>
      <c r="N18" s="28"/>
      <c r="O18" s="28" t="s">
        <v>848</v>
      </c>
      <c r="P18" s="29">
        <v>0.56000000000000005</v>
      </c>
      <c r="Q18"/>
      <c r="R18"/>
      <c r="S18"/>
      <c r="T18"/>
      <c r="W18" s="28" t="s">
        <v>1261</v>
      </c>
      <c r="X18" s="29">
        <v>0.64160401002506262</v>
      </c>
      <c r="Y18" s="29">
        <v>0.8822055137844611</v>
      </c>
      <c r="Z18" s="29">
        <v>0.55889724310776945</v>
      </c>
      <c r="AB18"/>
      <c r="AC18"/>
      <c r="AD18"/>
      <c r="AE18" s="28"/>
      <c r="AF18" s="28" t="s">
        <v>848</v>
      </c>
      <c r="AG18" s="31">
        <v>17.559999999999999</v>
      </c>
      <c r="AI18"/>
      <c r="AJ18"/>
      <c r="AK18"/>
      <c r="AL18" s="28" t="s">
        <v>1261</v>
      </c>
      <c r="AM18" s="31">
        <v>17.696741854636592</v>
      </c>
    </row>
    <row r="19" spans="6:39" ht="15" x14ac:dyDescent="0.25">
      <c r="F19" s="28"/>
      <c r="G19" s="28" t="s">
        <v>849</v>
      </c>
      <c r="H19" s="29">
        <v>0.70370370370370372</v>
      </c>
      <c r="J19" s="28"/>
      <c r="K19" s="28" t="s">
        <v>849</v>
      </c>
      <c r="L19" s="29">
        <v>0.81481481481481477</v>
      </c>
      <c r="M19"/>
      <c r="N19" s="28"/>
      <c r="O19" s="28" t="s">
        <v>849</v>
      </c>
      <c r="P19" s="29">
        <v>0.59259259259259256</v>
      </c>
      <c r="Q19"/>
      <c r="R19"/>
      <c r="S19"/>
      <c r="T19"/>
      <c r="W19"/>
      <c r="X19"/>
      <c r="Y19"/>
      <c r="AB19"/>
      <c r="AC19"/>
      <c r="AD19"/>
      <c r="AE19" s="28"/>
      <c r="AF19" s="28" t="s">
        <v>849</v>
      </c>
      <c r="AG19" s="31">
        <v>18.111111111111111</v>
      </c>
      <c r="AI19"/>
      <c r="AJ19"/>
      <c r="AK19"/>
      <c r="AL19"/>
      <c r="AM19"/>
    </row>
    <row r="20" spans="6:39" ht="15" x14ac:dyDescent="0.25">
      <c r="F20" s="28"/>
      <c r="G20" s="28" t="s">
        <v>850</v>
      </c>
      <c r="H20" s="29">
        <v>0.9</v>
      </c>
      <c r="J20" s="28"/>
      <c r="K20" s="28" t="s">
        <v>850</v>
      </c>
      <c r="L20" s="29">
        <v>0.85</v>
      </c>
      <c r="M20"/>
      <c r="N20" s="28"/>
      <c r="O20" s="28" t="s">
        <v>850</v>
      </c>
      <c r="P20" s="29">
        <v>0.75</v>
      </c>
      <c r="Q20"/>
      <c r="R20"/>
      <c r="S20"/>
      <c r="T20"/>
      <c r="W20"/>
      <c r="X20"/>
      <c r="Y20"/>
      <c r="AB20"/>
      <c r="AC20"/>
      <c r="AD20"/>
      <c r="AE20" s="28"/>
      <c r="AF20" s="28" t="s">
        <v>850</v>
      </c>
      <c r="AG20" s="31">
        <v>17.3</v>
      </c>
      <c r="AI20"/>
      <c r="AJ20"/>
      <c r="AK20"/>
      <c r="AL20"/>
      <c r="AM20"/>
    </row>
    <row r="21" spans="6:39" ht="15" x14ac:dyDescent="0.25">
      <c r="F21" s="28"/>
      <c r="G21" s="28" t="s">
        <v>851</v>
      </c>
      <c r="H21" s="29">
        <v>0.7142857142857143</v>
      </c>
      <c r="J21" s="28"/>
      <c r="K21" s="28" t="s">
        <v>851</v>
      </c>
      <c r="L21" s="29">
        <v>0.8571428571428571</v>
      </c>
      <c r="M21"/>
      <c r="N21" s="28"/>
      <c r="O21" s="28" t="s">
        <v>851</v>
      </c>
      <c r="P21" s="29">
        <v>0.61904761904761907</v>
      </c>
      <c r="Q21"/>
      <c r="R21"/>
      <c r="S21"/>
      <c r="T21"/>
      <c r="W21"/>
      <c r="X21"/>
      <c r="Y21"/>
      <c r="AB21"/>
      <c r="AC21"/>
      <c r="AD21"/>
      <c r="AE21" s="28"/>
      <c r="AF21" s="28" t="s">
        <v>851</v>
      </c>
      <c r="AG21" s="31">
        <v>18.80952380952381</v>
      </c>
      <c r="AI21"/>
      <c r="AJ21"/>
      <c r="AK21"/>
      <c r="AL21"/>
      <c r="AM21"/>
    </row>
    <row r="22" spans="6:39" ht="15" x14ac:dyDescent="0.25">
      <c r="F22" s="28" t="s">
        <v>1263</v>
      </c>
      <c r="G22" s="28"/>
      <c r="H22" s="29">
        <v>0.7142857142857143</v>
      </c>
      <c r="J22" s="28" t="s">
        <v>1263</v>
      </c>
      <c r="K22" s="28"/>
      <c r="L22" s="29">
        <v>0.84873949579831931</v>
      </c>
      <c r="M22"/>
      <c r="N22" s="28" t="s">
        <v>1263</v>
      </c>
      <c r="O22" s="28"/>
      <c r="P22" s="29">
        <v>0.60504201680672265</v>
      </c>
      <c r="Q22"/>
      <c r="R22"/>
      <c r="S22"/>
      <c r="T22"/>
      <c r="W22"/>
      <c r="X22"/>
      <c r="Y22"/>
      <c r="AB22"/>
      <c r="AC22"/>
      <c r="AD22"/>
      <c r="AE22" s="28" t="s">
        <v>1263</v>
      </c>
      <c r="AF22" s="28"/>
      <c r="AG22" s="31">
        <v>17.714285714285715</v>
      </c>
      <c r="AI22"/>
      <c r="AJ22"/>
      <c r="AK22"/>
      <c r="AL22"/>
      <c r="AM22"/>
    </row>
    <row r="23" spans="6:39" ht="15" x14ac:dyDescent="0.25">
      <c r="F23" s="28" t="s">
        <v>1261</v>
      </c>
      <c r="G23" s="28"/>
      <c r="H23" s="29">
        <v>0.64160401002506262</v>
      </c>
      <c r="J23" s="28" t="s">
        <v>1261</v>
      </c>
      <c r="K23" s="28"/>
      <c r="L23" s="29">
        <v>0.8822055137844611</v>
      </c>
      <c r="M23"/>
      <c r="N23" s="28" t="s">
        <v>1261</v>
      </c>
      <c r="O23" s="28"/>
      <c r="P23" s="29">
        <v>0.55889724310776945</v>
      </c>
      <c r="Q23"/>
      <c r="R23"/>
      <c r="S23"/>
      <c r="T23"/>
      <c r="W23"/>
      <c r="X23"/>
      <c r="Y23"/>
      <c r="AB23"/>
      <c r="AC23"/>
      <c r="AD23"/>
      <c r="AE23" s="28" t="s">
        <v>1261</v>
      </c>
      <c r="AF23" s="28"/>
      <c r="AG23" s="31">
        <v>17.696741854636592</v>
      </c>
      <c r="AI23"/>
      <c r="AJ23"/>
      <c r="AK23"/>
      <c r="AL23"/>
      <c r="AM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E4BD-A362-4533-915B-07101BDD4920}">
  <sheetPr>
    <tabColor rgb="FFFFFF00"/>
  </sheetPr>
  <dimension ref="A1:V400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baseColWidth="10" defaultRowHeight="11.25" x14ac:dyDescent="0.2"/>
  <cols>
    <col min="1" max="1" width="9.42578125" style="1" bestFit="1" customWidth="1"/>
    <col min="2" max="2" width="12" style="2" customWidth="1"/>
    <col min="3" max="3" width="10.140625" style="2" bestFit="1" customWidth="1"/>
    <col min="4" max="4" width="27.85546875" style="2" bestFit="1" customWidth="1"/>
    <col min="5" max="5" width="8.7109375" style="2" customWidth="1"/>
    <col min="6" max="6" width="18.140625" style="2" bestFit="1" customWidth="1"/>
    <col min="7" max="7" width="14.28515625" style="2" bestFit="1" customWidth="1"/>
    <col min="8" max="9" width="9.5703125" style="2" customWidth="1"/>
    <col min="10" max="10" width="10.28515625" style="1" customWidth="1"/>
    <col min="11" max="11" width="9.5703125" style="2" customWidth="1"/>
    <col min="12" max="12" width="12.140625" style="2" bestFit="1" customWidth="1"/>
    <col min="13" max="14" width="11.42578125" style="2"/>
    <col min="15" max="17" width="11.42578125" style="15"/>
    <col min="18" max="16384" width="11.42578125" style="2"/>
  </cols>
  <sheetData>
    <row r="1" spans="1:22" s="4" customFormat="1" ht="33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45</v>
      </c>
      <c r="K1" s="16" t="s">
        <v>46</v>
      </c>
      <c r="L1" s="16" t="s">
        <v>47</v>
      </c>
      <c r="M1" s="16" t="s">
        <v>845</v>
      </c>
      <c r="N1" s="16" t="s">
        <v>860</v>
      </c>
      <c r="O1" s="19" t="s">
        <v>862</v>
      </c>
      <c r="P1" s="19" t="s">
        <v>863</v>
      </c>
      <c r="Q1" s="19" t="s">
        <v>864</v>
      </c>
      <c r="U1" s="17"/>
      <c r="V1" s="18" t="s">
        <v>861</v>
      </c>
    </row>
    <row r="2" spans="1:22" x14ac:dyDescent="0.2">
      <c r="A2" s="1">
        <v>43101</v>
      </c>
      <c r="B2" s="2" t="s">
        <v>961</v>
      </c>
      <c r="C2" s="2">
        <v>347590</v>
      </c>
      <c r="D2" s="2" t="s">
        <v>35</v>
      </c>
      <c r="E2" s="2" t="s">
        <v>10</v>
      </c>
      <c r="F2" s="2" t="s">
        <v>21</v>
      </c>
      <c r="G2" s="2" t="s">
        <v>12</v>
      </c>
      <c r="H2" s="2">
        <v>179</v>
      </c>
      <c r="I2" s="2">
        <v>179</v>
      </c>
      <c r="J2" s="1">
        <v>43101</v>
      </c>
      <c r="K2" s="2">
        <f>_xlfn.DAYS(Tabla1[[#This Row],[Fecha de entrega real]],Tabla1[[#This Row],[Fecha]])</f>
        <v>0</v>
      </c>
      <c r="L2" s="2">
        <f>VLOOKUP(Tabla1[[#This Row],[Código]],Tabla1345[#All],6,0)</f>
        <v>25</v>
      </c>
      <c r="M2" s="2" t="str">
        <f>VLOOKUP(MONTH(Tabla1[[#This Row],[Fecha]]),Tabla2[],2,0)</f>
        <v>Ene</v>
      </c>
      <c r="N2" s="2">
        <f>YEAR(Tabla1[[#This Row],[Fecha]])</f>
        <v>2018</v>
      </c>
      <c r="O2" s="15">
        <f>IF(Tabla1[[#This Row],[Cantidad solicitada en O/C]]=Tabla1[[#This Row],[Cantidad entregada]],1,0)</f>
        <v>1</v>
      </c>
      <c r="P2" s="15">
        <f>IF(Tabla1[[#This Row],[Días transcurridos]]&lt;=Tabla1[[#This Row],[Lead time]],1,0)</f>
        <v>1</v>
      </c>
      <c r="Q2" s="15">
        <f>Tabla1[[#This Row],[Entregas completas %]]*Tabla1[[#This Row],[Entregas a tiempo]]</f>
        <v>1</v>
      </c>
    </row>
    <row r="3" spans="1:22" x14ac:dyDescent="0.2">
      <c r="A3" s="1">
        <v>43102</v>
      </c>
      <c r="B3" s="2" t="s">
        <v>1242</v>
      </c>
      <c r="C3" s="2">
        <v>348027</v>
      </c>
      <c r="D3" s="2" t="s">
        <v>551</v>
      </c>
      <c r="E3" s="2" t="s">
        <v>10</v>
      </c>
      <c r="F3" s="2" t="s">
        <v>11</v>
      </c>
      <c r="G3" s="2" t="s">
        <v>26</v>
      </c>
      <c r="H3" s="2">
        <v>273</v>
      </c>
      <c r="I3" s="2">
        <v>273</v>
      </c>
      <c r="J3" s="1">
        <v>43102</v>
      </c>
      <c r="K3" s="2">
        <f>_xlfn.DAYS(Tabla1[[#This Row],[Fecha de entrega real]],Tabla1[[#This Row],[Fecha]])</f>
        <v>0</v>
      </c>
      <c r="L3" s="2">
        <f>VLOOKUP(Tabla1[[#This Row],[Código]],Tabla1345[#All],6,0)</f>
        <v>16</v>
      </c>
      <c r="M3" s="2" t="str">
        <f>VLOOKUP(MONTH(Tabla1[[#This Row],[Fecha]]),Tabla2[],2,0)</f>
        <v>Ene</v>
      </c>
      <c r="N3" s="2">
        <f>YEAR(Tabla1[[#This Row],[Fecha]])</f>
        <v>2018</v>
      </c>
      <c r="O3" s="15">
        <f>IF(Tabla1[[#This Row],[Cantidad solicitada en O/C]]=Tabla1[[#This Row],[Cantidad entregada]],1,0)</f>
        <v>1</v>
      </c>
      <c r="P3" s="15">
        <f>IF(Tabla1[[#This Row],[Días transcurridos]]&lt;=Tabla1[[#This Row],[Lead time]],1,0)</f>
        <v>1</v>
      </c>
      <c r="Q3" s="15">
        <f>Tabla1[[#This Row],[Entregas completas %]]*Tabla1[[#This Row],[Entregas a tiempo]]</f>
        <v>1</v>
      </c>
    </row>
    <row r="4" spans="1:22" x14ac:dyDescent="0.2">
      <c r="A4" s="1">
        <v>43103</v>
      </c>
      <c r="B4" s="2" t="s">
        <v>962</v>
      </c>
      <c r="C4" s="2">
        <v>348079</v>
      </c>
      <c r="D4" s="2" t="s">
        <v>709</v>
      </c>
      <c r="E4" s="2" t="s">
        <v>10</v>
      </c>
      <c r="F4" s="2" t="s">
        <v>11</v>
      </c>
      <c r="G4" s="2" t="s">
        <v>36</v>
      </c>
      <c r="H4" s="2">
        <v>448</v>
      </c>
      <c r="I4" s="2">
        <v>318</v>
      </c>
      <c r="J4" s="1">
        <v>43103</v>
      </c>
      <c r="K4" s="2">
        <f>_xlfn.DAYS(Tabla1[[#This Row],[Fecha de entrega real]],Tabla1[[#This Row],[Fecha]])</f>
        <v>0</v>
      </c>
      <c r="L4" s="2">
        <f>VLOOKUP(Tabla1[[#This Row],[Código]],Tabla1345[#All],6,0)</f>
        <v>17</v>
      </c>
      <c r="M4" s="2" t="str">
        <f>VLOOKUP(MONTH(Tabla1[[#This Row],[Fecha]]),Tabla2[],2,0)</f>
        <v>Ene</v>
      </c>
      <c r="N4" s="2">
        <f>YEAR(Tabla1[[#This Row],[Fecha]])</f>
        <v>2018</v>
      </c>
      <c r="O4" s="15">
        <f>IF(Tabla1[[#This Row],[Cantidad solicitada en O/C]]=Tabla1[[#This Row],[Cantidad entregada]],1,0)</f>
        <v>0</v>
      </c>
      <c r="P4" s="15">
        <f>IF(Tabla1[[#This Row],[Días transcurridos]]&lt;=Tabla1[[#This Row],[Lead time]],1,0)</f>
        <v>1</v>
      </c>
      <c r="Q4" s="15">
        <f>Tabla1[[#This Row],[Entregas completas %]]*Tabla1[[#This Row],[Entregas a tiempo]]</f>
        <v>0</v>
      </c>
    </row>
    <row r="5" spans="1:22" x14ac:dyDescent="0.2">
      <c r="A5" s="1">
        <v>43104</v>
      </c>
      <c r="B5" s="2" t="s">
        <v>990</v>
      </c>
      <c r="C5" s="2">
        <v>347852</v>
      </c>
      <c r="D5" s="2" t="s">
        <v>64</v>
      </c>
      <c r="E5" s="2" t="s">
        <v>10</v>
      </c>
      <c r="F5" s="2" t="s">
        <v>61</v>
      </c>
      <c r="G5" s="2" t="s">
        <v>26</v>
      </c>
      <c r="H5" s="2">
        <v>181</v>
      </c>
      <c r="I5" s="2">
        <v>177</v>
      </c>
      <c r="J5" s="1">
        <v>43104</v>
      </c>
      <c r="K5" s="2">
        <f>_xlfn.DAYS(Tabla1[[#This Row],[Fecha de entrega real]],Tabla1[[#This Row],[Fecha]])</f>
        <v>0</v>
      </c>
      <c r="L5" s="2">
        <f>VLOOKUP(Tabla1[[#This Row],[Código]],Tabla1345[#All],6,0)</f>
        <v>9</v>
      </c>
      <c r="M5" s="2" t="str">
        <f>VLOOKUP(MONTH(Tabla1[[#This Row],[Fecha]]),Tabla2[],2,0)</f>
        <v>Ene</v>
      </c>
      <c r="N5" s="2">
        <f>YEAR(Tabla1[[#This Row],[Fecha]])</f>
        <v>2018</v>
      </c>
      <c r="O5" s="15">
        <f>IF(Tabla1[[#This Row],[Cantidad solicitada en O/C]]=Tabla1[[#This Row],[Cantidad entregada]],1,0)</f>
        <v>0</v>
      </c>
      <c r="P5" s="15">
        <f>IF(Tabla1[[#This Row],[Días transcurridos]]&lt;=Tabla1[[#This Row],[Lead time]],1,0)</f>
        <v>1</v>
      </c>
      <c r="Q5" s="15">
        <f>Tabla1[[#This Row],[Entregas completas %]]*Tabla1[[#This Row],[Entregas a tiempo]]</f>
        <v>0</v>
      </c>
    </row>
    <row r="6" spans="1:22" x14ac:dyDescent="0.2">
      <c r="A6" s="1">
        <v>43104</v>
      </c>
      <c r="B6" s="2" t="s">
        <v>1179</v>
      </c>
      <c r="C6" s="2">
        <v>348808</v>
      </c>
      <c r="D6" s="2" t="s">
        <v>94</v>
      </c>
      <c r="E6" s="2" t="s">
        <v>10</v>
      </c>
      <c r="F6" s="2" t="s">
        <v>17</v>
      </c>
      <c r="G6" s="2" t="s">
        <v>12</v>
      </c>
      <c r="H6" s="2">
        <v>350</v>
      </c>
      <c r="I6" s="2">
        <v>350</v>
      </c>
      <c r="J6" s="1">
        <v>43119</v>
      </c>
      <c r="K6" s="2">
        <f>_xlfn.DAYS(Tabla1[[#This Row],[Fecha de entrega real]],Tabla1[[#This Row],[Fecha]])</f>
        <v>15</v>
      </c>
      <c r="L6" s="2">
        <f>VLOOKUP(Tabla1[[#This Row],[Código]],Tabla1345[#All],6,0)</f>
        <v>15</v>
      </c>
      <c r="M6" s="2" t="str">
        <f>VLOOKUP(MONTH(Tabla1[[#This Row],[Fecha]]),Tabla2[],2,0)</f>
        <v>Ene</v>
      </c>
      <c r="N6" s="2">
        <f>YEAR(Tabla1[[#This Row],[Fecha]])</f>
        <v>2018</v>
      </c>
      <c r="O6" s="15">
        <f>IF(Tabla1[[#This Row],[Cantidad solicitada en O/C]]=Tabla1[[#This Row],[Cantidad entregada]],1,0)</f>
        <v>1</v>
      </c>
      <c r="P6" s="15">
        <f>IF(Tabla1[[#This Row],[Días transcurridos]]&lt;=Tabla1[[#This Row],[Lead time]],1,0)</f>
        <v>1</v>
      </c>
      <c r="Q6" s="15">
        <f>Tabla1[[#This Row],[Entregas completas %]]*Tabla1[[#This Row],[Entregas a tiempo]]</f>
        <v>1</v>
      </c>
    </row>
    <row r="7" spans="1:22" x14ac:dyDescent="0.2">
      <c r="A7" s="1">
        <v>43107</v>
      </c>
      <c r="B7" s="2" t="s">
        <v>876</v>
      </c>
      <c r="C7" s="2">
        <v>366795</v>
      </c>
      <c r="D7" s="2" t="s">
        <v>195</v>
      </c>
      <c r="E7" s="2" t="s">
        <v>10</v>
      </c>
      <c r="F7" s="2" t="s">
        <v>14</v>
      </c>
      <c r="G7" s="2" t="s">
        <v>12</v>
      </c>
      <c r="H7" s="2">
        <v>494</v>
      </c>
      <c r="I7" s="2">
        <v>395</v>
      </c>
      <c r="J7" s="1">
        <v>43115</v>
      </c>
      <c r="K7" s="2">
        <f>_xlfn.DAYS(Tabla1[[#This Row],[Fecha de entrega real]],Tabla1[[#This Row],[Fecha]])</f>
        <v>8</v>
      </c>
      <c r="L7" s="2">
        <f>VLOOKUP(Tabla1[[#This Row],[Código]],Tabla1345[#All],6,0)</f>
        <v>13</v>
      </c>
      <c r="M7" s="2" t="str">
        <f>VLOOKUP(MONTH(Tabla1[[#This Row],[Fecha]]),Tabla2[],2,0)</f>
        <v>Ene</v>
      </c>
      <c r="N7" s="2">
        <f>YEAR(Tabla1[[#This Row],[Fecha]])</f>
        <v>2018</v>
      </c>
      <c r="O7" s="15">
        <f>IF(Tabla1[[#This Row],[Cantidad solicitada en O/C]]=Tabla1[[#This Row],[Cantidad entregada]],1,0)</f>
        <v>0</v>
      </c>
      <c r="P7" s="15">
        <f>IF(Tabla1[[#This Row],[Días transcurridos]]&lt;=Tabla1[[#This Row],[Lead time]],1,0)</f>
        <v>1</v>
      </c>
      <c r="Q7" s="15">
        <f>Tabla1[[#This Row],[Entregas completas %]]*Tabla1[[#This Row],[Entregas a tiempo]]</f>
        <v>0</v>
      </c>
    </row>
    <row r="8" spans="1:22" x14ac:dyDescent="0.2">
      <c r="A8" s="1">
        <v>43107</v>
      </c>
      <c r="B8" s="2" t="s">
        <v>1040</v>
      </c>
      <c r="C8" s="2">
        <v>347917</v>
      </c>
      <c r="D8" s="2" t="s">
        <v>223</v>
      </c>
      <c r="E8" s="2" t="s">
        <v>10</v>
      </c>
      <c r="F8" s="2" t="s">
        <v>70</v>
      </c>
      <c r="G8" s="2" t="s">
        <v>28</v>
      </c>
      <c r="H8" s="2">
        <v>125</v>
      </c>
      <c r="I8" s="2">
        <v>125</v>
      </c>
      <c r="J8" s="1">
        <v>43107</v>
      </c>
      <c r="K8" s="2">
        <f>_xlfn.DAYS(Tabla1[[#This Row],[Fecha de entrega real]],Tabla1[[#This Row],[Fecha]])</f>
        <v>0</v>
      </c>
      <c r="L8" s="2">
        <f>VLOOKUP(Tabla1[[#This Row],[Código]],Tabla1345[#All],6,0)</f>
        <v>25</v>
      </c>
      <c r="M8" s="2" t="str">
        <f>VLOOKUP(MONTH(Tabla1[[#This Row],[Fecha]]),Tabla2[],2,0)</f>
        <v>Ene</v>
      </c>
      <c r="N8" s="2">
        <f>YEAR(Tabla1[[#This Row],[Fecha]])</f>
        <v>2018</v>
      </c>
      <c r="O8" s="15">
        <f>IF(Tabla1[[#This Row],[Cantidad solicitada en O/C]]=Tabla1[[#This Row],[Cantidad entregada]],1,0)</f>
        <v>1</v>
      </c>
      <c r="P8" s="15">
        <f>IF(Tabla1[[#This Row],[Días transcurridos]]&lt;=Tabla1[[#This Row],[Lead time]],1,0)</f>
        <v>1</v>
      </c>
      <c r="Q8" s="15">
        <f>Tabla1[[#This Row],[Entregas completas %]]*Tabla1[[#This Row],[Entregas a tiempo]]</f>
        <v>1</v>
      </c>
    </row>
    <row r="9" spans="1:22" x14ac:dyDescent="0.2">
      <c r="A9" s="1">
        <v>43109</v>
      </c>
      <c r="B9" s="2" t="s">
        <v>918</v>
      </c>
      <c r="C9" s="2">
        <v>348511</v>
      </c>
      <c r="D9" s="2" t="s">
        <v>173</v>
      </c>
      <c r="E9" s="2" t="s">
        <v>10</v>
      </c>
      <c r="F9" s="2" t="s">
        <v>21</v>
      </c>
      <c r="G9" s="2" t="s">
        <v>12</v>
      </c>
      <c r="H9" s="2">
        <v>367</v>
      </c>
      <c r="I9" s="2">
        <v>367</v>
      </c>
      <c r="J9" s="1">
        <v>43109</v>
      </c>
      <c r="K9" s="2">
        <f>_xlfn.DAYS(Tabla1[[#This Row],[Fecha de entrega real]],Tabla1[[#This Row],[Fecha]])</f>
        <v>0</v>
      </c>
      <c r="L9" s="2">
        <f>VLOOKUP(Tabla1[[#This Row],[Código]],Tabla1345[#All],6,0)</f>
        <v>27</v>
      </c>
      <c r="M9" s="2" t="str">
        <f>VLOOKUP(MONTH(Tabla1[[#This Row],[Fecha]]),Tabla2[],2,0)</f>
        <v>Ene</v>
      </c>
      <c r="N9" s="2">
        <f>YEAR(Tabla1[[#This Row],[Fecha]])</f>
        <v>2018</v>
      </c>
      <c r="O9" s="15">
        <f>IF(Tabla1[[#This Row],[Cantidad solicitada en O/C]]=Tabla1[[#This Row],[Cantidad entregada]],1,0)</f>
        <v>1</v>
      </c>
      <c r="P9" s="15">
        <f>IF(Tabla1[[#This Row],[Días transcurridos]]&lt;=Tabla1[[#This Row],[Lead time]],1,0)</f>
        <v>1</v>
      </c>
      <c r="Q9" s="15">
        <f>Tabla1[[#This Row],[Entregas completas %]]*Tabla1[[#This Row],[Entregas a tiempo]]</f>
        <v>1</v>
      </c>
    </row>
    <row r="10" spans="1:22" x14ac:dyDescent="0.2">
      <c r="A10" s="1">
        <v>43114</v>
      </c>
      <c r="B10" s="2" t="s">
        <v>1171</v>
      </c>
      <c r="C10" s="2">
        <v>348820</v>
      </c>
      <c r="D10" s="2" t="s">
        <v>295</v>
      </c>
      <c r="E10" s="2" t="s">
        <v>10</v>
      </c>
      <c r="F10" s="2" t="s">
        <v>65</v>
      </c>
      <c r="G10" s="2" t="s">
        <v>19</v>
      </c>
      <c r="H10" s="2">
        <v>400</v>
      </c>
      <c r="I10" s="2">
        <v>400</v>
      </c>
      <c r="J10" s="1">
        <v>43127</v>
      </c>
      <c r="K10" s="2">
        <f>_xlfn.DAYS(Tabla1[[#This Row],[Fecha de entrega real]],Tabla1[[#This Row],[Fecha]])</f>
        <v>13</v>
      </c>
      <c r="L10" s="2">
        <f>VLOOKUP(Tabla1[[#This Row],[Código]],Tabla1345[#All],6,0)</f>
        <v>23</v>
      </c>
      <c r="M10" s="2" t="str">
        <f>VLOOKUP(MONTH(Tabla1[[#This Row],[Fecha]]),Tabla2[],2,0)</f>
        <v>Ene</v>
      </c>
      <c r="N10" s="2">
        <f>YEAR(Tabla1[[#This Row],[Fecha]])</f>
        <v>2018</v>
      </c>
      <c r="O10" s="15">
        <f>IF(Tabla1[[#This Row],[Cantidad solicitada en O/C]]=Tabla1[[#This Row],[Cantidad entregada]],1,0)</f>
        <v>1</v>
      </c>
      <c r="P10" s="15">
        <f>IF(Tabla1[[#This Row],[Días transcurridos]]&lt;=Tabla1[[#This Row],[Lead time]],1,0)</f>
        <v>1</v>
      </c>
      <c r="Q10" s="15">
        <f>Tabla1[[#This Row],[Entregas completas %]]*Tabla1[[#This Row],[Entregas a tiempo]]</f>
        <v>1</v>
      </c>
    </row>
    <row r="11" spans="1:22" x14ac:dyDescent="0.2">
      <c r="A11" s="1">
        <v>43115</v>
      </c>
      <c r="B11" s="2" t="s">
        <v>972</v>
      </c>
      <c r="C11" s="2">
        <v>347889</v>
      </c>
      <c r="D11" s="2" t="s">
        <v>196</v>
      </c>
      <c r="E11" s="2" t="s">
        <v>10</v>
      </c>
      <c r="F11" s="2" t="s">
        <v>14</v>
      </c>
      <c r="G11" s="2" t="s">
        <v>15</v>
      </c>
      <c r="H11" s="2">
        <v>468</v>
      </c>
      <c r="I11" s="2">
        <v>346</v>
      </c>
      <c r="J11" s="1">
        <v>43115</v>
      </c>
      <c r="K11" s="2">
        <f>_xlfn.DAYS(Tabla1[[#This Row],[Fecha de entrega real]],Tabla1[[#This Row],[Fecha]])</f>
        <v>0</v>
      </c>
      <c r="L11" s="2">
        <f>VLOOKUP(Tabla1[[#This Row],[Código]],Tabla1345[#All],6,0)</f>
        <v>12</v>
      </c>
      <c r="M11" s="2" t="str">
        <f>VLOOKUP(MONTH(Tabla1[[#This Row],[Fecha]]),Tabla2[],2,0)</f>
        <v>Ene</v>
      </c>
      <c r="N11" s="2">
        <f>YEAR(Tabla1[[#This Row],[Fecha]])</f>
        <v>2018</v>
      </c>
      <c r="O11" s="15">
        <f>IF(Tabla1[[#This Row],[Cantidad solicitada en O/C]]=Tabla1[[#This Row],[Cantidad entregada]],1,0)</f>
        <v>0</v>
      </c>
      <c r="P11" s="15">
        <f>IF(Tabla1[[#This Row],[Días transcurridos]]&lt;=Tabla1[[#This Row],[Lead time]],1,0)</f>
        <v>1</v>
      </c>
      <c r="Q11" s="15">
        <f>Tabla1[[#This Row],[Entregas completas %]]*Tabla1[[#This Row],[Entregas a tiempo]]</f>
        <v>0</v>
      </c>
    </row>
    <row r="12" spans="1:22" x14ac:dyDescent="0.2">
      <c r="A12" s="1">
        <v>43115</v>
      </c>
      <c r="B12" s="2" t="s">
        <v>1070</v>
      </c>
      <c r="C12" s="2">
        <v>348777</v>
      </c>
      <c r="D12" s="2" t="s">
        <v>198</v>
      </c>
      <c r="E12" s="2" t="s">
        <v>10</v>
      </c>
      <c r="F12" s="2" t="s">
        <v>17</v>
      </c>
      <c r="G12" s="2" t="s">
        <v>19</v>
      </c>
      <c r="H12" s="2">
        <v>433</v>
      </c>
      <c r="I12" s="2">
        <v>320</v>
      </c>
      <c r="J12" s="1">
        <v>43126</v>
      </c>
      <c r="K12" s="2">
        <f>_xlfn.DAYS(Tabla1[[#This Row],[Fecha de entrega real]],Tabla1[[#This Row],[Fecha]])</f>
        <v>11</v>
      </c>
      <c r="L12" s="2">
        <f>VLOOKUP(Tabla1[[#This Row],[Código]],Tabla1345[#All],6,0)</f>
        <v>11</v>
      </c>
      <c r="M12" s="2" t="str">
        <f>VLOOKUP(MONTH(Tabla1[[#This Row],[Fecha]]),Tabla2[],2,0)</f>
        <v>Ene</v>
      </c>
      <c r="N12" s="2">
        <f>YEAR(Tabla1[[#This Row],[Fecha]])</f>
        <v>2018</v>
      </c>
      <c r="O12" s="15">
        <f>IF(Tabla1[[#This Row],[Cantidad solicitada en O/C]]=Tabla1[[#This Row],[Cantidad entregada]],1,0)</f>
        <v>0</v>
      </c>
      <c r="P12" s="15">
        <f>IF(Tabla1[[#This Row],[Días transcurridos]]&lt;=Tabla1[[#This Row],[Lead time]],1,0)</f>
        <v>1</v>
      </c>
      <c r="Q12" s="15">
        <f>Tabla1[[#This Row],[Entregas completas %]]*Tabla1[[#This Row],[Entregas a tiempo]]</f>
        <v>0</v>
      </c>
    </row>
    <row r="13" spans="1:22" x14ac:dyDescent="0.2">
      <c r="A13" s="1">
        <v>43115</v>
      </c>
      <c r="B13" s="2" t="s">
        <v>1063</v>
      </c>
      <c r="C13" s="2">
        <v>366810</v>
      </c>
      <c r="D13" s="2" t="s">
        <v>655</v>
      </c>
      <c r="E13" s="2" t="s">
        <v>10</v>
      </c>
      <c r="F13" s="2" t="s">
        <v>70</v>
      </c>
      <c r="G13" s="2" t="s">
        <v>26</v>
      </c>
      <c r="H13" s="2">
        <v>377</v>
      </c>
      <c r="I13" s="2">
        <v>377</v>
      </c>
      <c r="J13" s="1">
        <v>43115</v>
      </c>
      <c r="K13" s="2">
        <f>_xlfn.DAYS(Tabla1[[#This Row],[Fecha de entrega real]],Tabla1[[#This Row],[Fecha]])</f>
        <v>0</v>
      </c>
      <c r="L13" s="2">
        <f>VLOOKUP(Tabla1[[#This Row],[Código]],Tabla1345[#All],6,0)</f>
        <v>17</v>
      </c>
      <c r="M13" s="2" t="str">
        <f>VLOOKUP(MONTH(Tabla1[[#This Row],[Fecha]]),Tabla2[],2,0)</f>
        <v>Ene</v>
      </c>
      <c r="N13" s="2">
        <f>YEAR(Tabla1[[#This Row],[Fecha]])</f>
        <v>2018</v>
      </c>
      <c r="O13" s="15">
        <f>IF(Tabla1[[#This Row],[Cantidad solicitada en O/C]]=Tabla1[[#This Row],[Cantidad entregada]],1,0)</f>
        <v>1</v>
      </c>
      <c r="P13" s="15">
        <f>IF(Tabla1[[#This Row],[Días transcurridos]]&lt;=Tabla1[[#This Row],[Lead time]],1,0)</f>
        <v>1</v>
      </c>
      <c r="Q13" s="15">
        <f>Tabla1[[#This Row],[Entregas completas %]]*Tabla1[[#This Row],[Entregas a tiempo]]</f>
        <v>1</v>
      </c>
    </row>
    <row r="14" spans="1:22" x14ac:dyDescent="0.2">
      <c r="A14" s="1">
        <v>43116</v>
      </c>
      <c r="B14" s="2" t="s">
        <v>1061</v>
      </c>
      <c r="C14" s="2">
        <v>366813</v>
      </c>
      <c r="D14" s="2" t="s">
        <v>769</v>
      </c>
      <c r="E14" s="2" t="s">
        <v>10</v>
      </c>
      <c r="F14" s="2" t="s">
        <v>70</v>
      </c>
      <c r="G14" s="2" t="s">
        <v>12</v>
      </c>
      <c r="H14" s="2">
        <v>192</v>
      </c>
      <c r="I14" s="2">
        <v>192</v>
      </c>
      <c r="J14" s="1">
        <v>43129</v>
      </c>
      <c r="K14" s="2">
        <f>_xlfn.DAYS(Tabla1[[#This Row],[Fecha de entrega real]],Tabla1[[#This Row],[Fecha]])</f>
        <v>13</v>
      </c>
      <c r="L14" s="2">
        <f>VLOOKUP(Tabla1[[#This Row],[Código]],Tabla1345[#All],6,0)</f>
        <v>21</v>
      </c>
      <c r="M14" s="2" t="str">
        <f>VLOOKUP(MONTH(Tabla1[[#This Row],[Fecha]]),Tabla2[],2,0)</f>
        <v>Ene</v>
      </c>
      <c r="N14" s="2">
        <f>YEAR(Tabla1[[#This Row],[Fecha]])</f>
        <v>2018</v>
      </c>
      <c r="O14" s="15">
        <f>IF(Tabla1[[#This Row],[Cantidad solicitada en O/C]]=Tabla1[[#This Row],[Cantidad entregada]],1,0)</f>
        <v>1</v>
      </c>
      <c r="P14" s="15">
        <f>IF(Tabla1[[#This Row],[Días transcurridos]]&lt;=Tabla1[[#This Row],[Lead time]],1,0)</f>
        <v>1</v>
      </c>
      <c r="Q14" s="15">
        <f>Tabla1[[#This Row],[Entregas completas %]]*Tabla1[[#This Row],[Entregas a tiempo]]</f>
        <v>1</v>
      </c>
    </row>
    <row r="15" spans="1:22" x14ac:dyDescent="0.2">
      <c r="A15" s="1">
        <v>43117</v>
      </c>
      <c r="B15" s="2" t="s">
        <v>999</v>
      </c>
      <c r="C15" s="2">
        <v>348397</v>
      </c>
      <c r="D15" s="2" t="s">
        <v>244</v>
      </c>
      <c r="E15" s="2" t="s">
        <v>10</v>
      </c>
      <c r="F15" s="2" t="s">
        <v>17</v>
      </c>
      <c r="G15" s="2" t="s">
        <v>12</v>
      </c>
      <c r="H15" s="2">
        <v>256</v>
      </c>
      <c r="I15" s="2">
        <v>230</v>
      </c>
      <c r="J15" s="1">
        <v>43117</v>
      </c>
      <c r="K15" s="2">
        <f>_xlfn.DAYS(Tabla1[[#This Row],[Fecha de entrega real]],Tabla1[[#This Row],[Fecha]])</f>
        <v>0</v>
      </c>
      <c r="L15" s="2">
        <f>VLOOKUP(Tabla1[[#This Row],[Código]],Tabla1345[#All],6,0)</f>
        <v>5</v>
      </c>
      <c r="M15" s="2" t="str">
        <f>VLOOKUP(MONTH(Tabla1[[#This Row],[Fecha]]),Tabla2[],2,0)</f>
        <v>Ene</v>
      </c>
      <c r="N15" s="2">
        <f>YEAR(Tabla1[[#This Row],[Fecha]])</f>
        <v>2018</v>
      </c>
      <c r="O15" s="15">
        <f>IF(Tabla1[[#This Row],[Cantidad solicitada en O/C]]=Tabla1[[#This Row],[Cantidad entregada]],1,0)</f>
        <v>0</v>
      </c>
      <c r="P15" s="15">
        <f>IF(Tabla1[[#This Row],[Días transcurridos]]&lt;=Tabla1[[#This Row],[Lead time]],1,0)</f>
        <v>1</v>
      </c>
      <c r="Q15" s="15">
        <f>Tabla1[[#This Row],[Entregas completas %]]*Tabla1[[#This Row],[Entregas a tiempo]]</f>
        <v>0</v>
      </c>
    </row>
    <row r="16" spans="1:22" x14ac:dyDescent="0.2">
      <c r="A16" s="1">
        <v>43117</v>
      </c>
      <c r="B16" s="2" t="s">
        <v>1213</v>
      </c>
      <c r="C16" s="2">
        <v>364398</v>
      </c>
      <c r="D16" s="2" t="s">
        <v>786</v>
      </c>
      <c r="E16" s="2" t="s">
        <v>10</v>
      </c>
      <c r="F16" s="2" t="s">
        <v>17</v>
      </c>
      <c r="G16" s="2" t="s">
        <v>12</v>
      </c>
      <c r="H16" s="2">
        <v>208</v>
      </c>
      <c r="I16" s="2">
        <v>208</v>
      </c>
      <c r="J16" s="1">
        <v>43136</v>
      </c>
      <c r="K16" s="2">
        <f>_xlfn.DAYS(Tabla1[[#This Row],[Fecha de entrega real]],Tabla1[[#This Row],[Fecha]])</f>
        <v>19</v>
      </c>
      <c r="L16" s="2">
        <f>VLOOKUP(Tabla1[[#This Row],[Código]],Tabla1345[#All],6,0)</f>
        <v>24</v>
      </c>
      <c r="M16" s="2" t="str">
        <f>VLOOKUP(MONTH(Tabla1[[#This Row],[Fecha]]),Tabla2[],2,0)</f>
        <v>Ene</v>
      </c>
      <c r="N16" s="2">
        <f>YEAR(Tabla1[[#This Row],[Fecha]])</f>
        <v>2018</v>
      </c>
      <c r="O16" s="15">
        <f>IF(Tabla1[[#This Row],[Cantidad solicitada en O/C]]=Tabla1[[#This Row],[Cantidad entregada]],1,0)</f>
        <v>1</v>
      </c>
      <c r="P16" s="15">
        <f>IF(Tabla1[[#This Row],[Días transcurridos]]&lt;=Tabla1[[#This Row],[Lead time]],1,0)</f>
        <v>1</v>
      </c>
      <c r="Q16" s="15">
        <f>Tabla1[[#This Row],[Entregas completas %]]*Tabla1[[#This Row],[Entregas a tiempo]]</f>
        <v>1</v>
      </c>
    </row>
    <row r="17" spans="1:17" x14ac:dyDescent="0.2">
      <c r="A17" s="1">
        <v>43118</v>
      </c>
      <c r="B17" s="2" t="s">
        <v>1245</v>
      </c>
      <c r="C17" s="2">
        <v>347760</v>
      </c>
      <c r="D17" s="2" t="s">
        <v>443</v>
      </c>
      <c r="E17" s="2" t="s">
        <v>10</v>
      </c>
      <c r="F17" s="2" t="s">
        <v>21</v>
      </c>
      <c r="G17" s="2" t="s">
        <v>33</v>
      </c>
      <c r="H17" s="2">
        <v>192</v>
      </c>
      <c r="I17" s="2">
        <v>188</v>
      </c>
      <c r="J17" s="1">
        <v>43118</v>
      </c>
      <c r="K17" s="2">
        <f>_xlfn.DAYS(Tabla1[[#This Row],[Fecha de entrega real]],Tabla1[[#This Row],[Fecha]])</f>
        <v>0</v>
      </c>
      <c r="L17" s="2">
        <f>VLOOKUP(Tabla1[[#This Row],[Código]],Tabla1345[#All],6,0)</f>
        <v>8</v>
      </c>
      <c r="M17" s="2" t="str">
        <f>VLOOKUP(MONTH(Tabla1[[#This Row],[Fecha]]),Tabla2[],2,0)</f>
        <v>Ene</v>
      </c>
      <c r="N17" s="2">
        <f>YEAR(Tabla1[[#This Row],[Fecha]])</f>
        <v>2018</v>
      </c>
      <c r="O17" s="15">
        <f>IF(Tabla1[[#This Row],[Cantidad solicitada en O/C]]=Tabla1[[#This Row],[Cantidad entregada]],1,0)</f>
        <v>0</v>
      </c>
      <c r="P17" s="15">
        <f>IF(Tabla1[[#This Row],[Días transcurridos]]&lt;=Tabla1[[#This Row],[Lead time]],1,0)</f>
        <v>1</v>
      </c>
      <c r="Q17" s="15">
        <f>Tabla1[[#This Row],[Entregas completas %]]*Tabla1[[#This Row],[Entregas a tiempo]]</f>
        <v>0</v>
      </c>
    </row>
    <row r="18" spans="1:17" x14ac:dyDescent="0.2">
      <c r="A18" s="1">
        <v>43121</v>
      </c>
      <c r="B18" s="2" t="s">
        <v>1256</v>
      </c>
      <c r="C18" s="2">
        <v>348107</v>
      </c>
      <c r="D18" s="2" t="s">
        <v>62</v>
      </c>
      <c r="E18" s="2" t="s">
        <v>10</v>
      </c>
      <c r="F18" s="2" t="s">
        <v>32</v>
      </c>
      <c r="G18" s="2" t="s">
        <v>19</v>
      </c>
      <c r="H18" s="2">
        <v>234</v>
      </c>
      <c r="I18" s="2">
        <v>234</v>
      </c>
      <c r="J18" s="1">
        <v>43129</v>
      </c>
      <c r="K18" s="2">
        <f>_xlfn.DAYS(Tabla1[[#This Row],[Fecha de entrega real]],Tabla1[[#This Row],[Fecha]])</f>
        <v>8</v>
      </c>
      <c r="L18" s="2">
        <f>VLOOKUP(Tabla1[[#This Row],[Código]],Tabla1345[#All],6,0)</f>
        <v>9</v>
      </c>
      <c r="M18" s="2" t="str">
        <f>VLOOKUP(MONTH(Tabla1[[#This Row],[Fecha]]),Tabla2[],2,0)</f>
        <v>Ene</v>
      </c>
      <c r="N18" s="2">
        <f>YEAR(Tabla1[[#This Row],[Fecha]])</f>
        <v>2018</v>
      </c>
      <c r="O18" s="15">
        <f>IF(Tabla1[[#This Row],[Cantidad solicitada en O/C]]=Tabla1[[#This Row],[Cantidad entregada]],1,0)</f>
        <v>1</v>
      </c>
      <c r="P18" s="15">
        <f>IF(Tabla1[[#This Row],[Días transcurridos]]&lt;=Tabla1[[#This Row],[Lead time]],1,0)</f>
        <v>1</v>
      </c>
      <c r="Q18" s="15">
        <f>Tabla1[[#This Row],[Entregas completas %]]*Tabla1[[#This Row],[Entregas a tiempo]]</f>
        <v>1</v>
      </c>
    </row>
    <row r="19" spans="1:17" x14ac:dyDescent="0.2">
      <c r="A19" s="1">
        <v>43123</v>
      </c>
      <c r="B19" s="2" t="s">
        <v>917</v>
      </c>
      <c r="C19" s="2">
        <v>367774</v>
      </c>
      <c r="D19" s="2" t="s">
        <v>775</v>
      </c>
      <c r="E19" s="2" t="s">
        <v>10</v>
      </c>
      <c r="F19" s="2" t="s">
        <v>61</v>
      </c>
      <c r="G19" s="2" t="s">
        <v>15</v>
      </c>
      <c r="H19" s="2">
        <v>168</v>
      </c>
      <c r="I19" s="2">
        <v>168</v>
      </c>
      <c r="J19" s="1">
        <v>43123</v>
      </c>
      <c r="K19" s="2">
        <f>_xlfn.DAYS(Tabla1[[#This Row],[Fecha de entrega real]],Tabla1[[#This Row],[Fecha]])</f>
        <v>0</v>
      </c>
      <c r="L19" s="2">
        <f>VLOOKUP(Tabla1[[#This Row],[Código]],Tabla1345[#All],6,0)</f>
        <v>19</v>
      </c>
      <c r="M19" s="2" t="str">
        <f>VLOOKUP(MONTH(Tabla1[[#This Row],[Fecha]]),Tabla2[],2,0)</f>
        <v>Ene</v>
      </c>
      <c r="N19" s="2">
        <f>YEAR(Tabla1[[#This Row],[Fecha]])</f>
        <v>2018</v>
      </c>
      <c r="O19" s="15">
        <f>IF(Tabla1[[#This Row],[Cantidad solicitada en O/C]]=Tabla1[[#This Row],[Cantidad entregada]],1,0)</f>
        <v>1</v>
      </c>
      <c r="P19" s="15">
        <f>IF(Tabla1[[#This Row],[Días transcurridos]]&lt;=Tabla1[[#This Row],[Lead time]],1,0)</f>
        <v>1</v>
      </c>
      <c r="Q19" s="15">
        <f>Tabla1[[#This Row],[Entregas completas %]]*Tabla1[[#This Row],[Entregas a tiempo]]</f>
        <v>1</v>
      </c>
    </row>
    <row r="20" spans="1:17" x14ac:dyDescent="0.2">
      <c r="A20" s="1">
        <v>43123</v>
      </c>
      <c r="B20" s="2" t="s">
        <v>1090</v>
      </c>
      <c r="C20" s="2">
        <v>348381</v>
      </c>
      <c r="D20" s="2" t="s">
        <v>192</v>
      </c>
      <c r="E20" s="2" t="s">
        <v>10</v>
      </c>
      <c r="F20" s="2" t="s">
        <v>17</v>
      </c>
      <c r="G20" s="2" t="s">
        <v>28</v>
      </c>
      <c r="H20" s="2">
        <v>494</v>
      </c>
      <c r="I20" s="2">
        <v>429</v>
      </c>
      <c r="J20" s="1">
        <v>43123</v>
      </c>
      <c r="K20" s="2">
        <f>_xlfn.DAYS(Tabla1[[#This Row],[Fecha de entrega real]],Tabla1[[#This Row],[Fecha]])</f>
        <v>0</v>
      </c>
      <c r="L20" s="2">
        <f>VLOOKUP(Tabla1[[#This Row],[Código]],Tabla1345[#All],6,0)</f>
        <v>28</v>
      </c>
      <c r="M20" s="2" t="str">
        <f>VLOOKUP(MONTH(Tabla1[[#This Row],[Fecha]]),Tabla2[],2,0)</f>
        <v>Ene</v>
      </c>
      <c r="N20" s="2">
        <f>YEAR(Tabla1[[#This Row],[Fecha]])</f>
        <v>2018</v>
      </c>
      <c r="O20" s="15">
        <f>IF(Tabla1[[#This Row],[Cantidad solicitada en O/C]]=Tabla1[[#This Row],[Cantidad entregada]],1,0)</f>
        <v>0</v>
      </c>
      <c r="P20" s="15">
        <f>IF(Tabla1[[#This Row],[Días transcurridos]]&lt;=Tabla1[[#This Row],[Lead time]],1,0)</f>
        <v>1</v>
      </c>
      <c r="Q20" s="15">
        <f>Tabla1[[#This Row],[Entregas completas %]]*Tabla1[[#This Row],[Entregas a tiempo]]</f>
        <v>0</v>
      </c>
    </row>
    <row r="21" spans="1:17" x14ac:dyDescent="0.2">
      <c r="A21" s="1">
        <v>43125</v>
      </c>
      <c r="B21" s="2" t="s">
        <v>949</v>
      </c>
      <c r="C21" s="2">
        <v>347879</v>
      </c>
      <c r="D21" s="2" t="s">
        <v>13</v>
      </c>
      <c r="E21" s="2" t="s">
        <v>10</v>
      </c>
      <c r="F21" s="2" t="s">
        <v>14</v>
      </c>
      <c r="G21" s="2" t="s">
        <v>44</v>
      </c>
      <c r="H21" s="2">
        <v>286</v>
      </c>
      <c r="I21" s="2">
        <v>286</v>
      </c>
      <c r="J21" s="1">
        <v>43125</v>
      </c>
      <c r="K21" s="2">
        <f>_xlfn.DAYS(Tabla1[[#This Row],[Fecha de entrega real]],Tabla1[[#This Row],[Fecha]])</f>
        <v>0</v>
      </c>
      <c r="L21" s="2">
        <f>VLOOKUP(Tabla1[[#This Row],[Código]],Tabla1345[#All],6,0)</f>
        <v>23</v>
      </c>
      <c r="M21" s="2" t="str">
        <f>VLOOKUP(MONTH(Tabla1[[#This Row],[Fecha]]),Tabla2[],2,0)</f>
        <v>Ene</v>
      </c>
      <c r="N21" s="2">
        <f>YEAR(Tabla1[[#This Row],[Fecha]])</f>
        <v>2018</v>
      </c>
      <c r="O21" s="15">
        <f>IF(Tabla1[[#This Row],[Cantidad solicitada en O/C]]=Tabla1[[#This Row],[Cantidad entregada]],1,0)</f>
        <v>1</v>
      </c>
      <c r="P21" s="15">
        <f>IF(Tabla1[[#This Row],[Días transcurridos]]&lt;=Tabla1[[#This Row],[Lead time]],1,0)</f>
        <v>1</v>
      </c>
      <c r="Q21" s="15">
        <f>Tabla1[[#This Row],[Entregas completas %]]*Tabla1[[#This Row],[Entregas a tiempo]]</f>
        <v>1</v>
      </c>
    </row>
    <row r="22" spans="1:17" x14ac:dyDescent="0.2">
      <c r="A22" s="1">
        <v>43126</v>
      </c>
      <c r="B22" s="2" t="s">
        <v>1064</v>
      </c>
      <c r="C22" s="2">
        <v>362184</v>
      </c>
      <c r="D22" s="2" t="s">
        <v>123</v>
      </c>
      <c r="E22" s="2" t="s">
        <v>10</v>
      </c>
      <c r="F22" s="2" t="s">
        <v>17</v>
      </c>
      <c r="G22" s="2" t="s">
        <v>40</v>
      </c>
      <c r="H22" s="2">
        <v>179</v>
      </c>
      <c r="I22" s="2">
        <v>146</v>
      </c>
      <c r="J22" s="1">
        <v>43126</v>
      </c>
      <c r="K22" s="2">
        <f>_xlfn.DAYS(Tabla1[[#This Row],[Fecha de entrega real]],Tabla1[[#This Row],[Fecha]])</f>
        <v>0</v>
      </c>
      <c r="L22" s="2">
        <f>VLOOKUP(Tabla1[[#This Row],[Código]],Tabla1345[#All],6,0)</f>
        <v>22</v>
      </c>
      <c r="M22" s="2" t="str">
        <f>VLOOKUP(MONTH(Tabla1[[#This Row],[Fecha]]),Tabla2[],2,0)</f>
        <v>Ene</v>
      </c>
      <c r="N22" s="2">
        <f>YEAR(Tabla1[[#This Row],[Fecha]])</f>
        <v>2018</v>
      </c>
      <c r="O22" s="15">
        <f>IF(Tabla1[[#This Row],[Cantidad solicitada en O/C]]=Tabla1[[#This Row],[Cantidad entregada]],1,0)</f>
        <v>0</v>
      </c>
      <c r="P22" s="15">
        <f>IF(Tabla1[[#This Row],[Días transcurridos]]&lt;=Tabla1[[#This Row],[Lead time]],1,0)</f>
        <v>1</v>
      </c>
      <c r="Q22" s="15">
        <f>Tabla1[[#This Row],[Entregas completas %]]*Tabla1[[#This Row],[Entregas a tiempo]]</f>
        <v>0</v>
      </c>
    </row>
    <row r="23" spans="1:17" x14ac:dyDescent="0.2">
      <c r="A23" s="1">
        <v>43127</v>
      </c>
      <c r="B23" s="2" t="s">
        <v>1080</v>
      </c>
      <c r="C23" s="2">
        <v>347890</v>
      </c>
      <c r="D23" s="2" t="s">
        <v>259</v>
      </c>
      <c r="E23" s="2" t="s">
        <v>10</v>
      </c>
      <c r="F23" s="2" t="s">
        <v>14</v>
      </c>
      <c r="G23" s="2" t="s">
        <v>38</v>
      </c>
      <c r="H23" s="2">
        <v>235</v>
      </c>
      <c r="I23" s="2">
        <v>235</v>
      </c>
      <c r="J23" s="1">
        <v>43127</v>
      </c>
      <c r="K23" s="2">
        <f>_xlfn.DAYS(Tabla1[[#This Row],[Fecha de entrega real]],Tabla1[[#This Row],[Fecha]])</f>
        <v>0</v>
      </c>
      <c r="L23" s="2">
        <f>VLOOKUP(Tabla1[[#This Row],[Código]],Tabla1345[#All],6,0)</f>
        <v>19</v>
      </c>
      <c r="M23" s="2" t="str">
        <f>VLOOKUP(MONTH(Tabla1[[#This Row],[Fecha]]),Tabla2[],2,0)</f>
        <v>Ene</v>
      </c>
      <c r="N23" s="2">
        <f>YEAR(Tabla1[[#This Row],[Fecha]])</f>
        <v>2018</v>
      </c>
      <c r="O23" s="15">
        <f>IF(Tabla1[[#This Row],[Cantidad solicitada en O/C]]=Tabla1[[#This Row],[Cantidad entregada]],1,0)</f>
        <v>1</v>
      </c>
      <c r="P23" s="15">
        <f>IF(Tabla1[[#This Row],[Días transcurridos]]&lt;=Tabla1[[#This Row],[Lead time]],1,0)</f>
        <v>1</v>
      </c>
      <c r="Q23" s="15">
        <f>Tabla1[[#This Row],[Entregas completas %]]*Tabla1[[#This Row],[Entregas a tiempo]]</f>
        <v>1</v>
      </c>
    </row>
    <row r="24" spans="1:17" x14ac:dyDescent="0.2">
      <c r="A24" s="1">
        <v>43127</v>
      </c>
      <c r="B24" s="2" t="s">
        <v>1210</v>
      </c>
      <c r="C24" s="2">
        <v>368042</v>
      </c>
      <c r="D24" s="2" t="s">
        <v>13</v>
      </c>
      <c r="E24" s="2" t="s">
        <v>10</v>
      </c>
      <c r="F24" s="2" t="s">
        <v>14</v>
      </c>
      <c r="G24" s="2" t="s">
        <v>30</v>
      </c>
      <c r="H24" s="2">
        <v>241</v>
      </c>
      <c r="I24" s="2">
        <v>195</v>
      </c>
      <c r="J24" s="1">
        <v>43127</v>
      </c>
      <c r="K24" s="2">
        <f>_xlfn.DAYS(Tabla1[[#This Row],[Fecha de entrega real]],Tabla1[[#This Row],[Fecha]])</f>
        <v>0</v>
      </c>
      <c r="L24" s="2">
        <f>VLOOKUP(Tabla1[[#This Row],[Código]],Tabla1345[#All],6,0)</f>
        <v>20</v>
      </c>
      <c r="M24" s="2" t="str">
        <f>VLOOKUP(MONTH(Tabla1[[#This Row],[Fecha]]),Tabla2[],2,0)</f>
        <v>Ene</v>
      </c>
      <c r="N24" s="2">
        <f>YEAR(Tabla1[[#This Row],[Fecha]])</f>
        <v>2018</v>
      </c>
      <c r="O24" s="15">
        <f>IF(Tabla1[[#This Row],[Cantidad solicitada en O/C]]=Tabla1[[#This Row],[Cantidad entregada]],1,0)</f>
        <v>0</v>
      </c>
      <c r="P24" s="15">
        <f>IF(Tabla1[[#This Row],[Días transcurridos]]&lt;=Tabla1[[#This Row],[Lead time]],1,0)</f>
        <v>1</v>
      </c>
      <c r="Q24" s="15">
        <f>Tabla1[[#This Row],[Entregas completas %]]*Tabla1[[#This Row],[Entregas a tiempo]]</f>
        <v>0</v>
      </c>
    </row>
    <row r="25" spans="1:17" x14ac:dyDescent="0.2">
      <c r="A25" s="1">
        <v>43128</v>
      </c>
      <c r="B25" s="2" t="s">
        <v>1048</v>
      </c>
      <c r="C25" s="2">
        <v>348152</v>
      </c>
      <c r="D25" s="2" t="s">
        <v>171</v>
      </c>
      <c r="E25" s="2" t="s">
        <v>10</v>
      </c>
      <c r="F25" s="2" t="s">
        <v>11</v>
      </c>
      <c r="G25" s="2" t="s">
        <v>12</v>
      </c>
      <c r="H25" s="2">
        <v>162</v>
      </c>
      <c r="I25" s="2">
        <v>162</v>
      </c>
      <c r="J25" s="1">
        <v>43128</v>
      </c>
      <c r="K25" s="2">
        <f>_xlfn.DAYS(Tabla1[[#This Row],[Fecha de entrega real]],Tabla1[[#This Row],[Fecha]])</f>
        <v>0</v>
      </c>
      <c r="L25" s="2">
        <f>VLOOKUP(Tabla1[[#This Row],[Código]],Tabla1345[#All],6,0)</f>
        <v>26</v>
      </c>
      <c r="M25" s="2" t="str">
        <f>VLOOKUP(MONTH(Tabla1[[#This Row],[Fecha]]),Tabla2[],2,0)</f>
        <v>Ene</v>
      </c>
      <c r="N25" s="2">
        <f>YEAR(Tabla1[[#This Row],[Fecha]])</f>
        <v>2018</v>
      </c>
      <c r="O25" s="15">
        <f>IF(Tabla1[[#This Row],[Cantidad solicitada en O/C]]=Tabla1[[#This Row],[Cantidad entregada]],1,0)</f>
        <v>1</v>
      </c>
      <c r="P25" s="15">
        <f>IF(Tabla1[[#This Row],[Días transcurridos]]&lt;=Tabla1[[#This Row],[Lead time]],1,0)</f>
        <v>1</v>
      </c>
      <c r="Q25" s="15">
        <f>Tabla1[[#This Row],[Entregas completas %]]*Tabla1[[#This Row],[Entregas a tiempo]]</f>
        <v>1</v>
      </c>
    </row>
    <row r="26" spans="1:17" x14ac:dyDescent="0.2">
      <c r="A26" s="1">
        <v>43128</v>
      </c>
      <c r="B26" s="2" t="s">
        <v>1161</v>
      </c>
      <c r="C26" s="2">
        <v>353543</v>
      </c>
      <c r="D26" s="2" t="s">
        <v>518</v>
      </c>
      <c r="E26" s="2" t="s">
        <v>10</v>
      </c>
      <c r="F26" s="2" t="s">
        <v>21</v>
      </c>
      <c r="G26" s="2" t="s">
        <v>26</v>
      </c>
      <c r="H26" s="2">
        <v>157</v>
      </c>
      <c r="I26" s="2">
        <v>117</v>
      </c>
      <c r="J26" s="1">
        <v>43152</v>
      </c>
      <c r="K26" s="2">
        <f>_xlfn.DAYS(Tabla1[[#This Row],[Fecha de entrega real]],Tabla1[[#This Row],[Fecha]])</f>
        <v>24</v>
      </c>
      <c r="L26" s="2">
        <f>VLOOKUP(Tabla1[[#This Row],[Código]],Tabla1345[#All],6,0)</f>
        <v>10</v>
      </c>
      <c r="M26" s="2" t="str">
        <f>VLOOKUP(MONTH(Tabla1[[#This Row],[Fecha]]),Tabla2[],2,0)</f>
        <v>Ene</v>
      </c>
      <c r="N26" s="2">
        <f>YEAR(Tabla1[[#This Row],[Fecha]])</f>
        <v>2018</v>
      </c>
      <c r="O26" s="15">
        <f>IF(Tabla1[[#This Row],[Cantidad solicitada en O/C]]=Tabla1[[#This Row],[Cantidad entregada]],1,0)</f>
        <v>0</v>
      </c>
      <c r="P26" s="15">
        <f>IF(Tabla1[[#This Row],[Días transcurridos]]&lt;=Tabla1[[#This Row],[Lead time]],1,0)</f>
        <v>0</v>
      </c>
      <c r="Q26" s="15">
        <f>Tabla1[[#This Row],[Entregas completas %]]*Tabla1[[#This Row],[Entregas a tiempo]]</f>
        <v>0</v>
      </c>
    </row>
    <row r="27" spans="1:17" x14ac:dyDescent="0.2">
      <c r="A27" s="1">
        <v>43128</v>
      </c>
      <c r="B27" s="2" t="s">
        <v>1204</v>
      </c>
      <c r="C27" s="2">
        <v>347968</v>
      </c>
      <c r="D27" s="2" t="s">
        <v>172</v>
      </c>
      <c r="E27" s="2" t="s">
        <v>10</v>
      </c>
      <c r="F27" s="2" t="s">
        <v>79</v>
      </c>
      <c r="G27" s="2" t="s">
        <v>12</v>
      </c>
      <c r="H27" s="2">
        <v>209</v>
      </c>
      <c r="I27" s="2">
        <v>209</v>
      </c>
      <c r="J27" s="1">
        <v>43128</v>
      </c>
      <c r="K27" s="2">
        <f>_xlfn.DAYS(Tabla1[[#This Row],[Fecha de entrega real]],Tabla1[[#This Row],[Fecha]])</f>
        <v>0</v>
      </c>
      <c r="L27" s="2">
        <f>VLOOKUP(Tabla1[[#This Row],[Código]],Tabla1345[#All],6,0)</f>
        <v>26</v>
      </c>
      <c r="M27" s="2" t="str">
        <f>VLOOKUP(MONTH(Tabla1[[#This Row],[Fecha]]),Tabla2[],2,0)</f>
        <v>Ene</v>
      </c>
      <c r="N27" s="2">
        <f>YEAR(Tabla1[[#This Row],[Fecha]])</f>
        <v>2018</v>
      </c>
      <c r="O27" s="15">
        <f>IF(Tabla1[[#This Row],[Cantidad solicitada en O/C]]=Tabla1[[#This Row],[Cantidad entregada]],1,0)</f>
        <v>1</v>
      </c>
      <c r="P27" s="15">
        <f>IF(Tabla1[[#This Row],[Días transcurridos]]&lt;=Tabla1[[#This Row],[Lead time]],1,0)</f>
        <v>1</v>
      </c>
      <c r="Q27" s="15">
        <f>Tabla1[[#This Row],[Entregas completas %]]*Tabla1[[#This Row],[Entregas a tiempo]]</f>
        <v>1</v>
      </c>
    </row>
    <row r="28" spans="1:17" x14ac:dyDescent="0.2">
      <c r="A28" s="1">
        <v>43130</v>
      </c>
      <c r="B28" s="2" t="s">
        <v>926</v>
      </c>
      <c r="C28" s="2">
        <v>348850</v>
      </c>
      <c r="D28" s="2" t="s">
        <v>283</v>
      </c>
      <c r="E28" s="2" t="s">
        <v>10</v>
      </c>
      <c r="F28" s="2" t="s">
        <v>17</v>
      </c>
      <c r="G28" s="2" t="s">
        <v>26</v>
      </c>
      <c r="H28" s="2">
        <v>499</v>
      </c>
      <c r="I28" s="2">
        <v>499</v>
      </c>
      <c r="J28" s="1">
        <v>43130</v>
      </c>
      <c r="K28" s="2">
        <f>_xlfn.DAYS(Tabla1[[#This Row],[Fecha de entrega real]],Tabla1[[#This Row],[Fecha]])</f>
        <v>0</v>
      </c>
      <c r="L28" s="2">
        <f>VLOOKUP(Tabla1[[#This Row],[Código]],Tabla1345[#All],6,0)</f>
        <v>9</v>
      </c>
      <c r="M28" s="2" t="str">
        <f>VLOOKUP(MONTH(Tabla1[[#This Row],[Fecha]]),Tabla2[],2,0)</f>
        <v>Ene</v>
      </c>
      <c r="N28" s="2">
        <f>YEAR(Tabla1[[#This Row],[Fecha]])</f>
        <v>2018</v>
      </c>
      <c r="O28" s="15">
        <f>IF(Tabla1[[#This Row],[Cantidad solicitada en O/C]]=Tabla1[[#This Row],[Cantidad entregada]],1,0)</f>
        <v>1</v>
      </c>
      <c r="P28" s="15">
        <f>IF(Tabla1[[#This Row],[Días transcurridos]]&lt;=Tabla1[[#This Row],[Lead time]],1,0)</f>
        <v>1</v>
      </c>
      <c r="Q28" s="15">
        <f>Tabla1[[#This Row],[Entregas completas %]]*Tabla1[[#This Row],[Entregas a tiempo]]</f>
        <v>1</v>
      </c>
    </row>
    <row r="29" spans="1:17" x14ac:dyDescent="0.2">
      <c r="A29" s="1">
        <v>43130</v>
      </c>
      <c r="B29" s="2" t="s">
        <v>937</v>
      </c>
      <c r="C29" s="2">
        <v>347949</v>
      </c>
      <c r="D29" s="2" t="s">
        <v>186</v>
      </c>
      <c r="E29" s="2" t="s">
        <v>10</v>
      </c>
      <c r="F29" s="2" t="s">
        <v>14</v>
      </c>
      <c r="G29" s="2" t="s">
        <v>19</v>
      </c>
      <c r="H29" s="2">
        <v>179</v>
      </c>
      <c r="I29" s="2">
        <v>179</v>
      </c>
      <c r="J29" s="1">
        <v>43130</v>
      </c>
      <c r="K29" s="2">
        <f>_xlfn.DAYS(Tabla1[[#This Row],[Fecha de entrega real]],Tabla1[[#This Row],[Fecha]])</f>
        <v>0</v>
      </c>
      <c r="L29" s="2">
        <f>VLOOKUP(Tabla1[[#This Row],[Código]],Tabla1345[#All],6,0)</f>
        <v>24</v>
      </c>
      <c r="M29" s="2" t="str">
        <f>VLOOKUP(MONTH(Tabla1[[#This Row],[Fecha]]),Tabla2[],2,0)</f>
        <v>Ene</v>
      </c>
      <c r="N29" s="2">
        <f>YEAR(Tabla1[[#This Row],[Fecha]])</f>
        <v>2018</v>
      </c>
      <c r="O29" s="15">
        <f>IF(Tabla1[[#This Row],[Cantidad solicitada en O/C]]=Tabla1[[#This Row],[Cantidad entregada]],1,0)</f>
        <v>1</v>
      </c>
      <c r="P29" s="15">
        <f>IF(Tabla1[[#This Row],[Días transcurridos]]&lt;=Tabla1[[#This Row],[Lead time]],1,0)</f>
        <v>1</v>
      </c>
      <c r="Q29" s="15">
        <f>Tabla1[[#This Row],[Entregas completas %]]*Tabla1[[#This Row],[Entregas a tiempo]]</f>
        <v>1</v>
      </c>
    </row>
    <row r="30" spans="1:17" x14ac:dyDescent="0.2">
      <c r="A30" s="1">
        <v>43130</v>
      </c>
      <c r="B30" s="2" t="s">
        <v>998</v>
      </c>
      <c r="C30" s="2">
        <v>348881</v>
      </c>
      <c r="D30" s="2" t="s">
        <v>83</v>
      </c>
      <c r="E30" s="2" t="s">
        <v>10</v>
      </c>
      <c r="F30" s="2" t="s">
        <v>17</v>
      </c>
      <c r="G30" s="2" t="s">
        <v>40</v>
      </c>
      <c r="H30" s="2">
        <v>252</v>
      </c>
      <c r="I30" s="2">
        <v>204</v>
      </c>
      <c r="J30" s="1">
        <v>43130</v>
      </c>
      <c r="K30" s="2">
        <f>_xlfn.DAYS(Tabla1[[#This Row],[Fecha de entrega real]],Tabla1[[#This Row],[Fecha]])</f>
        <v>0</v>
      </c>
      <c r="L30" s="2">
        <f>VLOOKUP(Tabla1[[#This Row],[Código]],Tabla1345[#All],6,0)</f>
        <v>9</v>
      </c>
      <c r="M30" s="2" t="str">
        <f>VLOOKUP(MONTH(Tabla1[[#This Row],[Fecha]]),Tabla2[],2,0)</f>
        <v>Ene</v>
      </c>
      <c r="N30" s="2">
        <f>YEAR(Tabla1[[#This Row],[Fecha]])</f>
        <v>2018</v>
      </c>
      <c r="O30" s="15">
        <f>IF(Tabla1[[#This Row],[Cantidad solicitada en O/C]]=Tabla1[[#This Row],[Cantidad entregada]],1,0)</f>
        <v>0</v>
      </c>
      <c r="P30" s="15">
        <f>IF(Tabla1[[#This Row],[Días transcurridos]]&lt;=Tabla1[[#This Row],[Lead time]],1,0)</f>
        <v>1</v>
      </c>
      <c r="Q30" s="15">
        <f>Tabla1[[#This Row],[Entregas completas %]]*Tabla1[[#This Row],[Entregas a tiempo]]</f>
        <v>0</v>
      </c>
    </row>
    <row r="31" spans="1:17" x14ac:dyDescent="0.2">
      <c r="A31" s="1">
        <v>43130</v>
      </c>
      <c r="B31" s="2" t="s">
        <v>1205</v>
      </c>
      <c r="C31" s="2">
        <v>367827</v>
      </c>
      <c r="D31" s="2" t="s">
        <v>780</v>
      </c>
      <c r="E31" s="2" t="s">
        <v>10</v>
      </c>
      <c r="F31" s="2" t="s">
        <v>17</v>
      </c>
      <c r="G31" s="2" t="s">
        <v>19</v>
      </c>
      <c r="H31" s="2">
        <v>209</v>
      </c>
      <c r="I31" s="2">
        <v>209</v>
      </c>
      <c r="J31" s="1">
        <v>43130</v>
      </c>
      <c r="K31" s="2">
        <f>_xlfn.DAYS(Tabla1[[#This Row],[Fecha de entrega real]],Tabla1[[#This Row],[Fecha]])</f>
        <v>0</v>
      </c>
      <c r="L31" s="2">
        <f>VLOOKUP(Tabla1[[#This Row],[Código]],Tabla1345[#All],6,0)</f>
        <v>22</v>
      </c>
      <c r="M31" s="2" t="str">
        <f>VLOOKUP(MONTH(Tabla1[[#This Row],[Fecha]]),Tabla2[],2,0)</f>
        <v>Ene</v>
      </c>
      <c r="N31" s="2">
        <f>YEAR(Tabla1[[#This Row],[Fecha]])</f>
        <v>2018</v>
      </c>
      <c r="O31" s="15">
        <f>IF(Tabla1[[#This Row],[Cantidad solicitada en O/C]]=Tabla1[[#This Row],[Cantidad entregada]],1,0)</f>
        <v>1</v>
      </c>
      <c r="P31" s="15">
        <f>IF(Tabla1[[#This Row],[Días transcurridos]]&lt;=Tabla1[[#This Row],[Lead time]],1,0)</f>
        <v>1</v>
      </c>
      <c r="Q31" s="15">
        <f>Tabla1[[#This Row],[Entregas completas %]]*Tabla1[[#This Row],[Entregas a tiempo]]</f>
        <v>1</v>
      </c>
    </row>
    <row r="32" spans="1:17" x14ac:dyDescent="0.2">
      <c r="A32" s="1">
        <v>43131</v>
      </c>
      <c r="B32" s="2" t="s">
        <v>940</v>
      </c>
      <c r="C32" s="2">
        <v>347887</v>
      </c>
      <c r="D32" s="2" t="s">
        <v>195</v>
      </c>
      <c r="E32" s="2" t="s">
        <v>10</v>
      </c>
      <c r="F32" s="2" t="s">
        <v>14</v>
      </c>
      <c r="G32" s="2" t="s">
        <v>28</v>
      </c>
      <c r="H32" s="2">
        <v>272</v>
      </c>
      <c r="I32" s="2">
        <v>244</v>
      </c>
      <c r="J32" s="1">
        <v>43131</v>
      </c>
      <c r="K32" s="2">
        <f>_xlfn.DAYS(Tabla1[[#This Row],[Fecha de entrega real]],Tabla1[[#This Row],[Fecha]])</f>
        <v>0</v>
      </c>
      <c r="L32" s="2">
        <f>VLOOKUP(Tabla1[[#This Row],[Código]],Tabla1345[#All],6,0)</f>
        <v>21</v>
      </c>
      <c r="M32" s="2" t="str">
        <f>VLOOKUP(MONTH(Tabla1[[#This Row],[Fecha]]),Tabla2[],2,0)</f>
        <v>Ene</v>
      </c>
      <c r="N32" s="2">
        <f>YEAR(Tabla1[[#This Row],[Fecha]])</f>
        <v>2018</v>
      </c>
      <c r="O32" s="15">
        <f>IF(Tabla1[[#This Row],[Cantidad solicitada en O/C]]=Tabla1[[#This Row],[Cantidad entregada]],1,0)</f>
        <v>0</v>
      </c>
      <c r="P32" s="15">
        <f>IF(Tabla1[[#This Row],[Días transcurridos]]&lt;=Tabla1[[#This Row],[Lead time]],1,0)</f>
        <v>1</v>
      </c>
      <c r="Q32" s="15">
        <f>Tabla1[[#This Row],[Entregas completas %]]*Tabla1[[#This Row],[Entregas a tiempo]]</f>
        <v>0</v>
      </c>
    </row>
    <row r="33" spans="1:17" x14ac:dyDescent="0.2">
      <c r="A33" s="1">
        <v>43133</v>
      </c>
      <c r="B33" s="2" t="s">
        <v>868</v>
      </c>
      <c r="C33" s="2">
        <v>347770</v>
      </c>
      <c r="D33" s="2" t="s">
        <v>189</v>
      </c>
      <c r="E33" s="2" t="s">
        <v>10</v>
      </c>
      <c r="F33" s="2" t="s">
        <v>21</v>
      </c>
      <c r="G33" s="2" t="s">
        <v>19</v>
      </c>
      <c r="H33" s="2">
        <v>369</v>
      </c>
      <c r="I33" s="2">
        <v>369</v>
      </c>
      <c r="J33" s="1">
        <v>43133</v>
      </c>
      <c r="K33" s="2">
        <f>_xlfn.DAYS(Tabla1[[#This Row],[Fecha de entrega real]],Tabla1[[#This Row],[Fecha]])</f>
        <v>0</v>
      </c>
      <c r="L33" s="2">
        <f>VLOOKUP(Tabla1[[#This Row],[Código]],Tabla1345[#All],6,0)</f>
        <v>27</v>
      </c>
      <c r="M33" s="2" t="str">
        <f>VLOOKUP(MONTH(Tabla1[[#This Row],[Fecha]]),Tabla2[],2,0)</f>
        <v>Feb</v>
      </c>
      <c r="N33" s="2">
        <f>YEAR(Tabla1[[#This Row],[Fecha]])</f>
        <v>2018</v>
      </c>
      <c r="O33" s="15">
        <f>IF(Tabla1[[#This Row],[Cantidad solicitada en O/C]]=Tabla1[[#This Row],[Cantidad entregada]],1,0)</f>
        <v>1</v>
      </c>
      <c r="P33" s="15">
        <f>IF(Tabla1[[#This Row],[Días transcurridos]]&lt;=Tabla1[[#This Row],[Lead time]],1,0)</f>
        <v>1</v>
      </c>
      <c r="Q33" s="15">
        <f>Tabla1[[#This Row],[Entregas completas %]]*Tabla1[[#This Row],[Entregas a tiempo]]</f>
        <v>1</v>
      </c>
    </row>
    <row r="34" spans="1:17" x14ac:dyDescent="0.2">
      <c r="A34" s="1">
        <v>43135</v>
      </c>
      <c r="B34" s="2" t="s">
        <v>1018</v>
      </c>
      <c r="C34" s="2">
        <v>362727</v>
      </c>
      <c r="D34" s="2" t="s">
        <v>434</v>
      </c>
      <c r="E34" s="2" t="s">
        <v>10</v>
      </c>
      <c r="F34" s="2" t="s">
        <v>17</v>
      </c>
      <c r="G34" s="2" t="s">
        <v>15</v>
      </c>
      <c r="H34" s="2">
        <v>408</v>
      </c>
      <c r="I34" s="2">
        <v>408</v>
      </c>
      <c r="J34" s="1">
        <v>43135</v>
      </c>
      <c r="K34" s="2">
        <f>_xlfn.DAYS(Tabla1[[#This Row],[Fecha de entrega real]],Tabla1[[#This Row],[Fecha]])</f>
        <v>0</v>
      </c>
      <c r="L34" s="2">
        <f>VLOOKUP(Tabla1[[#This Row],[Código]],Tabla1345[#All],6,0)</f>
        <v>12</v>
      </c>
      <c r="M34" s="2" t="str">
        <f>VLOOKUP(MONTH(Tabla1[[#This Row],[Fecha]]),Tabla2[],2,0)</f>
        <v>Feb</v>
      </c>
      <c r="N34" s="2">
        <f>YEAR(Tabla1[[#This Row],[Fecha]])</f>
        <v>2018</v>
      </c>
      <c r="O34" s="15">
        <f>IF(Tabla1[[#This Row],[Cantidad solicitada en O/C]]=Tabla1[[#This Row],[Cantidad entregada]],1,0)</f>
        <v>1</v>
      </c>
      <c r="P34" s="15">
        <f>IF(Tabla1[[#This Row],[Días transcurridos]]&lt;=Tabla1[[#This Row],[Lead time]],1,0)</f>
        <v>1</v>
      </c>
      <c r="Q34" s="15">
        <f>Tabla1[[#This Row],[Entregas completas %]]*Tabla1[[#This Row],[Entregas a tiempo]]</f>
        <v>1</v>
      </c>
    </row>
    <row r="35" spans="1:17" x14ac:dyDescent="0.2">
      <c r="A35" s="1">
        <v>43137</v>
      </c>
      <c r="B35" s="2" t="s">
        <v>1034</v>
      </c>
      <c r="C35" s="2">
        <v>362724</v>
      </c>
      <c r="D35" s="2" t="s">
        <v>478</v>
      </c>
      <c r="E35" s="2" t="s">
        <v>10</v>
      </c>
      <c r="F35" s="2" t="s">
        <v>17</v>
      </c>
      <c r="G35" s="2" t="s">
        <v>12</v>
      </c>
      <c r="H35" s="2">
        <v>183</v>
      </c>
      <c r="I35" s="2">
        <v>183</v>
      </c>
      <c r="J35" s="1">
        <v>43137</v>
      </c>
      <c r="K35" s="2">
        <f>_xlfn.DAYS(Tabla1[[#This Row],[Fecha de entrega real]],Tabla1[[#This Row],[Fecha]])</f>
        <v>0</v>
      </c>
      <c r="L35" s="2">
        <f>VLOOKUP(Tabla1[[#This Row],[Código]],Tabla1345[#All],6,0)</f>
        <v>14</v>
      </c>
      <c r="M35" s="2" t="str">
        <f>VLOOKUP(MONTH(Tabla1[[#This Row],[Fecha]]),Tabla2[],2,0)</f>
        <v>Feb</v>
      </c>
      <c r="N35" s="2">
        <f>YEAR(Tabla1[[#This Row],[Fecha]])</f>
        <v>2018</v>
      </c>
      <c r="O35" s="15">
        <f>IF(Tabla1[[#This Row],[Cantidad solicitada en O/C]]=Tabla1[[#This Row],[Cantidad entregada]],1,0)</f>
        <v>1</v>
      </c>
      <c r="P35" s="15">
        <f>IF(Tabla1[[#This Row],[Días transcurridos]]&lt;=Tabla1[[#This Row],[Lead time]],1,0)</f>
        <v>1</v>
      </c>
      <c r="Q35" s="15">
        <f>Tabla1[[#This Row],[Entregas completas %]]*Tabla1[[#This Row],[Entregas a tiempo]]</f>
        <v>1</v>
      </c>
    </row>
    <row r="36" spans="1:17" x14ac:dyDescent="0.2">
      <c r="A36" s="1">
        <v>43138</v>
      </c>
      <c r="B36" s="2" t="s">
        <v>1217</v>
      </c>
      <c r="C36" s="2">
        <v>362789</v>
      </c>
      <c r="D36" s="2" t="s">
        <v>531</v>
      </c>
      <c r="E36" s="2" t="s">
        <v>10</v>
      </c>
      <c r="F36" s="2" t="s">
        <v>17</v>
      </c>
      <c r="G36" s="2" t="s">
        <v>12</v>
      </c>
      <c r="H36" s="2">
        <v>452</v>
      </c>
      <c r="I36" s="2">
        <v>429</v>
      </c>
      <c r="J36" s="1">
        <v>43154</v>
      </c>
      <c r="K36" s="2">
        <f>_xlfn.DAYS(Tabla1[[#This Row],[Fecha de entrega real]],Tabla1[[#This Row],[Fecha]])</f>
        <v>16</v>
      </c>
      <c r="L36" s="2">
        <f>VLOOKUP(Tabla1[[#This Row],[Código]],Tabla1345[#All],6,0)</f>
        <v>25</v>
      </c>
      <c r="M36" s="2" t="str">
        <f>VLOOKUP(MONTH(Tabla1[[#This Row],[Fecha]]),Tabla2[],2,0)</f>
        <v>Feb</v>
      </c>
      <c r="N36" s="2">
        <f>YEAR(Tabla1[[#This Row],[Fecha]])</f>
        <v>2018</v>
      </c>
      <c r="O36" s="15">
        <f>IF(Tabla1[[#This Row],[Cantidad solicitada en O/C]]=Tabla1[[#This Row],[Cantidad entregada]],1,0)</f>
        <v>0</v>
      </c>
      <c r="P36" s="15">
        <f>IF(Tabla1[[#This Row],[Días transcurridos]]&lt;=Tabla1[[#This Row],[Lead time]],1,0)</f>
        <v>1</v>
      </c>
      <c r="Q36" s="15">
        <f>Tabla1[[#This Row],[Entregas completas %]]*Tabla1[[#This Row],[Entregas a tiempo]]</f>
        <v>0</v>
      </c>
    </row>
    <row r="37" spans="1:17" x14ac:dyDescent="0.2">
      <c r="A37" s="1">
        <v>43139</v>
      </c>
      <c r="B37" s="2" t="s">
        <v>1119</v>
      </c>
      <c r="C37" s="2">
        <v>362665</v>
      </c>
      <c r="D37" s="2" t="s">
        <v>571</v>
      </c>
      <c r="E37" s="2" t="s">
        <v>10</v>
      </c>
      <c r="F37" s="2" t="s">
        <v>17</v>
      </c>
      <c r="G37" s="2" t="s">
        <v>12</v>
      </c>
      <c r="H37" s="2">
        <v>212</v>
      </c>
      <c r="I37" s="2">
        <v>156</v>
      </c>
      <c r="J37" s="1">
        <v>43139</v>
      </c>
      <c r="K37" s="2">
        <f>_xlfn.DAYS(Tabla1[[#This Row],[Fecha de entrega real]],Tabla1[[#This Row],[Fecha]])</f>
        <v>0</v>
      </c>
      <c r="L37" s="2">
        <f>VLOOKUP(Tabla1[[#This Row],[Código]],Tabla1345[#All],6,0)</f>
        <v>19</v>
      </c>
      <c r="M37" s="2" t="str">
        <f>VLOOKUP(MONTH(Tabla1[[#This Row],[Fecha]]),Tabla2[],2,0)</f>
        <v>Feb</v>
      </c>
      <c r="N37" s="2">
        <f>YEAR(Tabla1[[#This Row],[Fecha]])</f>
        <v>2018</v>
      </c>
      <c r="O37" s="15">
        <f>IF(Tabla1[[#This Row],[Cantidad solicitada en O/C]]=Tabla1[[#This Row],[Cantidad entregada]],1,0)</f>
        <v>0</v>
      </c>
      <c r="P37" s="15">
        <f>IF(Tabla1[[#This Row],[Días transcurridos]]&lt;=Tabla1[[#This Row],[Lead time]],1,0)</f>
        <v>1</v>
      </c>
      <c r="Q37" s="15">
        <f>Tabla1[[#This Row],[Entregas completas %]]*Tabla1[[#This Row],[Entregas a tiempo]]</f>
        <v>0</v>
      </c>
    </row>
    <row r="38" spans="1:17" x14ac:dyDescent="0.2">
      <c r="A38" s="1">
        <v>43140</v>
      </c>
      <c r="B38" s="2" t="s">
        <v>1235</v>
      </c>
      <c r="C38" s="2">
        <v>348680</v>
      </c>
      <c r="D38" s="2" t="s">
        <v>202</v>
      </c>
      <c r="E38" s="2" t="s">
        <v>10</v>
      </c>
      <c r="F38" s="2" t="s">
        <v>21</v>
      </c>
      <c r="G38" s="2" t="s">
        <v>44</v>
      </c>
      <c r="H38" s="2">
        <v>200</v>
      </c>
      <c r="I38" s="2">
        <v>200</v>
      </c>
      <c r="J38" s="1">
        <v>43167</v>
      </c>
      <c r="K38" s="2">
        <f>_xlfn.DAYS(Tabla1[[#This Row],[Fecha de entrega real]],Tabla1[[#This Row],[Fecha]])</f>
        <v>27</v>
      </c>
      <c r="L38" s="2">
        <f>VLOOKUP(Tabla1[[#This Row],[Código]],Tabla1345[#All],6,0)</f>
        <v>6</v>
      </c>
      <c r="M38" s="2" t="str">
        <f>VLOOKUP(MONTH(Tabla1[[#This Row],[Fecha]]),Tabla2[],2,0)</f>
        <v>Feb</v>
      </c>
      <c r="N38" s="2">
        <f>YEAR(Tabla1[[#This Row],[Fecha]])</f>
        <v>2018</v>
      </c>
      <c r="O38" s="15">
        <f>IF(Tabla1[[#This Row],[Cantidad solicitada en O/C]]=Tabla1[[#This Row],[Cantidad entregada]],1,0)</f>
        <v>1</v>
      </c>
      <c r="P38" s="15">
        <f>IF(Tabla1[[#This Row],[Días transcurridos]]&lt;=Tabla1[[#This Row],[Lead time]],1,0)</f>
        <v>0</v>
      </c>
      <c r="Q38" s="15">
        <f>Tabla1[[#This Row],[Entregas completas %]]*Tabla1[[#This Row],[Entregas a tiempo]]</f>
        <v>0</v>
      </c>
    </row>
    <row r="39" spans="1:17" x14ac:dyDescent="0.2">
      <c r="A39" s="1">
        <v>43144</v>
      </c>
      <c r="B39" s="2" t="s">
        <v>936</v>
      </c>
      <c r="C39" s="2">
        <v>347994</v>
      </c>
      <c r="D39" s="2" t="s">
        <v>113</v>
      </c>
      <c r="E39" s="2" t="s">
        <v>10</v>
      </c>
      <c r="F39" s="2" t="s">
        <v>72</v>
      </c>
      <c r="G39" s="2" t="s">
        <v>19</v>
      </c>
      <c r="H39" s="2">
        <v>241</v>
      </c>
      <c r="I39" s="2">
        <v>241</v>
      </c>
      <c r="J39" s="1">
        <v>43144</v>
      </c>
      <c r="K39" s="2">
        <f>_xlfn.DAYS(Tabla1[[#This Row],[Fecha de entrega real]],Tabla1[[#This Row],[Fecha]])</f>
        <v>0</v>
      </c>
      <c r="L39" s="2">
        <f>VLOOKUP(Tabla1[[#This Row],[Código]],Tabla1345[#All],6,0)</f>
        <v>21</v>
      </c>
      <c r="M39" s="2" t="str">
        <f>VLOOKUP(MONTH(Tabla1[[#This Row],[Fecha]]),Tabla2[],2,0)</f>
        <v>Feb</v>
      </c>
      <c r="N39" s="2">
        <f>YEAR(Tabla1[[#This Row],[Fecha]])</f>
        <v>2018</v>
      </c>
      <c r="O39" s="15">
        <f>IF(Tabla1[[#This Row],[Cantidad solicitada en O/C]]=Tabla1[[#This Row],[Cantidad entregada]],1,0)</f>
        <v>1</v>
      </c>
      <c r="P39" s="15">
        <f>IF(Tabla1[[#This Row],[Días transcurridos]]&lt;=Tabla1[[#This Row],[Lead time]],1,0)</f>
        <v>1</v>
      </c>
      <c r="Q39" s="15">
        <f>Tabla1[[#This Row],[Entregas completas %]]*Tabla1[[#This Row],[Entregas a tiempo]]</f>
        <v>1</v>
      </c>
    </row>
    <row r="40" spans="1:17" x14ac:dyDescent="0.2">
      <c r="A40" s="1">
        <v>43145</v>
      </c>
      <c r="B40" s="2" t="s">
        <v>1169</v>
      </c>
      <c r="C40" s="2">
        <v>348429</v>
      </c>
      <c r="D40" s="2" t="s">
        <v>136</v>
      </c>
      <c r="E40" s="2" t="s">
        <v>10</v>
      </c>
      <c r="F40" s="2" t="s">
        <v>17</v>
      </c>
      <c r="G40" s="2" t="s">
        <v>15</v>
      </c>
      <c r="H40" s="2">
        <v>365</v>
      </c>
      <c r="I40" s="2">
        <v>365</v>
      </c>
      <c r="J40" s="1">
        <v>43145</v>
      </c>
      <c r="K40" s="2">
        <f>_xlfn.DAYS(Tabla1[[#This Row],[Fecha de entrega real]],Tabla1[[#This Row],[Fecha]])</f>
        <v>0</v>
      </c>
      <c r="L40" s="2">
        <f>VLOOKUP(Tabla1[[#This Row],[Código]],Tabla1345[#All],6,0)</f>
        <v>30</v>
      </c>
      <c r="M40" s="2" t="str">
        <f>VLOOKUP(MONTH(Tabla1[[#This Row],[Fecha]]),Tabla2[],2,0)</f>
        <v>Feb</v>
      </c>
      <c r="N40" s="2">
        <f>YEAR(Tabla1[[#This Row],[Fecha]])</f>
        <v>2018</v>
      </c>
      <c r="O40" s="15">
        <f>IF(Tabla1[[#This Row],[Cantidad solicitada en O/C]]=Tabla1[[#This Row],[Cantidad entregada]],1,0)</f>
        <v>1</v>
      </c>
      <c r="P40" s="15">
        <f>IF(Tabla1[[#This Row],[Días transcurridos]]&lt;=Tabla1[[#This Row],[Lead time]],1,0)</f>
        <v>1</v>
      </c>
      <c r="Q40" s="15">
        <f>Tabla1[[#This Row],[Entregas completas %]]*Tabla1[[#This Row],[Entregas a tiempo]]</f>
        <v>1</v>
      </c>
    </row>
    <row r="41" spans="1:17" x14ac:dyDescent="0.2">
      <c r="A41" s="1">
        <v>43149</v>
      </c>
      <c r="B41" s="2" t="s">
        <v>1053</v>
      </c>
      <c r="C41" s="2">
        <v>348574</v>
      </c>
      <c r="D41" s="2" t="s">
        <v>555</v>
      </c>
      <c r="E41" s="2" t="s">
        <v>10</v>
      </c>
      <c r="F41" s="2" t="s">
        <v>21</v>
      </c>
      <c r="G41" s="2" t="s">
        <v>19</v>
      </c>
      <c r="H41" s="2">
        <v>247</v>
      </c>
      <c r="I41" s="2">
        <v>247</v>
      </c>
      <c r="J41" s="1">
        <v>43149</v>
      </c>
      <c r="K41" s="2">
        <f>_xlfn.DAYS(Tabla1[[#This Row],[Fecha de entrega real]],Tabla1[[#This Row],[Fecha]])</f>
        <v>0</v>
      </c>
      <c r="L41" s="2">
        <f>VLOOKUP(Tabla1[[#This Row],[Código]],Tabla1345[#All],6,0)</f>
        <v>16</v>
      </c>
      <c r="M41" s="2" t="str">
        <f>VLOOKUP(MONTH(Tabla1[[#This Row],[Fecha]]),Tabla2[],2,0)</f>
        <v>Feb</v>
      </c>
      <c r="N41" s="2">
        <f>YEAR(Tabla1[[#This Row],[Fecha]])</f>
        <v>2018</v>
      </c>
      <c r="O41" s="15">
        <f>IF(Tabla1[[#This Row],[Cantidad solicitada en O/C]]=Tabla1[[#This Row],[Cantidad entregada]],1,0)</f>
        <v>1</v>
      </c>
      <c r="P41" s="15">
        <f>IF(Tabla1[[#This Row],[Días transcurridos]]&lt;=Tabla1[[#This Row],[Lead time]],1,0)</f>
        <v>1</v>
      </c>
      <c r="Q41" s="15">
        <f>Tabla1[[#This Row],[Entregas completas %]]*Tabla1[[#This Row],[Entregas a tiempo]]</f>
        <v>1</v>
      </c>
    </row>
    <row r="42" spans="1:17" x14ac:dyDescent="0.2">
      <c r="A42" s="1">
        <v>43150</v>
      </c>
      <c r="B42" s="2" t="s">
        <v>950</v>
      </c>
      <c r="C42" s="2">
        <v>348403</v>
      </c>
      <c r="D42" s="2" t="s">
        <v>334</v>
      </c>
      <c r="E42" s="2" t="s">
        <v>10</v>
      </c>
      <c r="F42" s="2" t="s">
        <v>17</v>
      </c>
      <c r="G42" s="2" t="s">
        <v>12</v>
      </c>
      <c r="H42" s="2">
        <v>419</v>
      </c>
      <c r="I42" s="2">
        <v>419</v>
      </c>
      <c r="J42" s="1">
        <v>43150</v>
      </c>
      <c r="K42" s="2">
        <f>_xlfn.DAYS(Tabla1[[#This Row],[Fecha de entrega real]],Tabla1[[#This Row],[Fecha]])</f>
        <v>0</v>
      </c>
      <c r="L42" s="2">
        <f>VLOOKUP(Tabla1[[#This Row],[Código]],Tabla1345[#All],6,0)</f>
        <v>29</v>
      </c>
      <c r="M42" s="2" t="str">
        <f>VLOOKUP(MONTH(Tabla1[[#This Row],[Fecha]]),Tabla2[],2,0)</f>
        <v>Feb</v>
      </c>
      <c r="N42" s="2">
        <f>YEAR(Tabla1[[#This Row],[Fecha]])</f>
        <v>2018</v>
      </c>
      <c r="O42" s="15">
        <f>IF(Tabla1[[#This Row],[Cantidad solicitada en O/C]]=Tabla1[[#This Row],[Cantidad entregada]],1,0)</f>
        <v>1</v>
      </c>
      <c r="P42" s="15">
        <f>IF(Tabla1[[#This Row],[Días transcurridos]]&lt;=Tabla1[[#This Row],[Lead time]],1,0)</f>
        <v>1</v>
      </c>
      <c r="Q42" s="15">
        <f>Tabla1[[#This Row],[Entregas completas %]]*Tabla1[[#This Row],[Entregas a tiempo]]</f>
        <v>1</v>
      </c>
    </row>
    <row r="43" spans="1:17" x14ac:dyDescent="0.2">
      <c r="A43" s="1">
        <v>43150</v>
      </c>
      <c r="B43" s="2" t="s">
        <v>1122</v>
      </c>
      <c r="C43" s="2">
        <v>347980</v>
      </c>
      <c r="D43" s="2" t="s">
        <v>114</v>
      </c>
      <c r="E43" s="2" t="s">
        <v>10</v>
      </c>
      <c r="F43" s="2" t="s">
        <v>72</v>
      </c>
      <c r="G43" s="2" t="s">
        <v>15</v>
      </c>
      <c r="H43" s="2">
        <v>182</v>
      </c>
      <c r="I43" s="2">
        <v>182</v>
      </c>
      <c r="J43" s="1">
        <v>43150</v>
      </c>
      <c r="K43" s="2">
        <f>_xlfn.DAYS(Tabla1[[#This Row],[Fecha de entrega real]],Tabla1[[#This Row],[Fecha]])</f>
        <v>0</v>
      </c>
      <c r="L43" s="2">
        <f>VLOOKUP(Tabla1[[#This Row],[Código]],Tabla1345[#All],6,0)</f>
        <v>17</v>
      </c>
      <c r="M43" s="2" t="str">
        <f>VLOOKUP(MONTH(Tabla1[[#This Row],[Fecha]]),Tabla2[],2,0)</f>
        <v>Feb</v>
      </c>
      <c r="N43" s="2">
        <f>YEAR(Tabla1[[#This Row],[Fecha]])</f>
        <v>2018</v>
      </c>
      <c r="O43" s="15">
        <f>IF(Tabla1[[#This Row],[Cantidad solicitada en O/C]]=Tabla1[[#This Row],[Cantidad entregada]],1,0)</f>
        <v>1</v>
      </c>
      <c r="P43" s="15">
        <f>IF(Tabla1[[#This Row],[Días transcurridos]]&lt;=Tabla1[[#This Row],[Lead time]],1,0)</f>
        <v>1</v>
      </c>
      <c r="Q43" s="15">
        <f>Tabla1[[#This Row],[Entregas completas %]]*Tabla1[[#This Row],[Entregas a tiempo]]</f>
        <v>1</v>
      </c>
    </row>
    <row r="44" spans="1:17" x14ac:dyDescent="0.2">
      <c r="A44" s="1">
        <v>43151</v>
      </c>
      <c r="B44" s="2" t="s">
        <v>1195</v>
      </c>
      <c r="C44" s="2">
        <v>348642</v>
      </c>
      <c r="D44" s="2" t="s">
        <v>380</v>
      </c>
      <c r="E44" s="2" t="s">
        <v>10</v>
      </c>
      <c r="F44" s="2" t="s">
        <v>21</v>
      </c>
      <c r="G44" s="2" t="s">
        <v>26</v>
      </c>
      <c r="H44" s="2">
        <v>162</v>
      </c>
      <c r="I44" s="2">
        <v>162</v>
      </c>
      <c r="J44" s="1">
        <v>43151</v>
      </c>
      <c r="K44" s="2">
        <f>_xlfn.DAYS(Tabla1[[#This Row],[Fecha de entrega real]],Tabla1[[#This Row],[Fecha]])</f>
        <v>0</v>
      </c>
      <c r="L44" s="2">
        <f>VLOOKUP(Tabla1[[#This Row],[Código]],Tabla1345[#All],6,0)</f>
        <v>29</v>
      </c>
      <c r="M44" s="2" t="str">
        <f>VLOOKUP(MONTH(Tabla1[[#This Row],[Fecha]]),Tabla2[],2,0)</f>
        <v>Feb</v>
      </c>
      <c r="N44" s="2">
        <f>YEAR(Tabla1[[#This Row],[Fecha]])</f>
        <v>2018</v>
      </c>
      <c r="O44" s="15">
        <f>IF(Tabla1[[#This Row],[Cantidad solicitada en O/C]]=Tabla1[[#This Row],[Cantidad entregada]],1,0)</f>
        <v>1</v>
      </c>
      <c r="P44" s="15">
        <f>IF(Tabla1[[#This Row],[Días transcurridos]]&lt;=Tabla1[[#This Row],[Lead time]],1,0)</f>
        <v>1</v>
      </c>
      <c r="Q44" s="15">
        <f>Tabla1[[#This Row],[Entregas completas %]]*Tabla1[[#This Row],[Entregas a tiempo]]</f>
        <v>1</v>
      </c>
    </row>
    <row r="45" spans="1:17" x14ac:dyDescent="0.2">
      <c r="A45" s="1">
        <v>43152</v>
      </c>
      <c r="B45" s="2" t="s">
        <v>1110</v>
      </c>
      <c r="C45" s="2">
        <v>347605</v>
      </c>
      <c r="D45" s="2" t="s">
        <v>207</v>
      </c>
      <c r="E45" s="2" t="s">
        <v>10</v>
      </c>
      <c r="F45" s="2" t="s">
        <v>21</v>
      </c>
      <c r="G45" s="2" t="s">
        <v>26</v>
      </c>
      <c r="H45" s="2">
        <v>114</v>
      </c>
      <c r="I45" s="2">
        <v>114</v>
      </c>
      <c r="J45" s="1">
        <v>43152</v>
      </c>
      <c r="K45" s="2">
        <f>_xlfn.DAYS(Tabla1[[#This Row],[Fecha de entrega real]],Tabla1[[#This Row],[Fecha]])</f>
        <v>0</v>
      </c>
      <c r="L45" s="2">
        <f>VLOOKUP(Tabla1[[#This Row],[Código]],Tabla1345[#All],6,0)</f>
        <v>17</v>
      </c>
      <c r="M45" s="2" t="str">
        <f>VLOOKUP(MONTH(Tabla1[[#This Row],[Fecha]]),Tabla2[],2,0)</f>
        <v>Feb</v>
      </c>
      <c r="N45" s="2">
        <f>YEAR(Tabla1[[#This Row],[Fecha]])</f>
        <v>2018</v>
      </c>
      <c r="O45" s="15">
        <f>IF(Tabla1[[#This Row],[Cantidad solicitada en O/C]]=Tabla1[[#This Row],[Cantidad entregada]],1,0)</f>
        <v>1</v>
      </c>
      <c r="P45" s="15">
        <f>IF(Tabla1[[#This Row],[Días transcurridos]]&lt;=Tabla1[[#This Row],[Lead time]],1,0)</f>
        <v>1</v>
      </c>
      <c r="Q45" s="15">
        <f>Tabla1[[#This Row],[Entregas completas %]]*Tabla1[[#This Row],[Entregas a tiempo]]</f>
        <v>1</v>
      </c>
    </row>
    <row r="46" spans="1:17" x14ac:dyDescent="0.2">
      <c r="A46" s="1">
        <v>43153</v>
      </c>
      <c r="B46" s="2" t="s">
        <v>1148</v>
      </c>
      <c r="C46" s="2">
        <v>348867</v>
      </c>
      <c r="D46" s="2" t="s">
        <v>584</v>
      </c>
      <c r="E46" s="2" t="s">
        <v>10</v>
      </c>
      <c r="F46" s="2" t="s">
        <v>17</v>
      </c>
      <c r="G46" s="2" t="s">
        <v>40</v>
      </c>
      <c r="H46" s="2">
        <v>208</v>
      </c>
      <c r="I46" s="2">
        <v>208</v>
      </c>
      <c r="J46" s="1">
        <v>43153</v>
      </c>
      <c r="K46" s="2">
        <f>_xlfn.DAYS(Tabla1[[#This Row],[Fecha de entrega real]],Tabla1[[#This Row],[Fecha]])</f>
        <v>0</v>
      </c>
      <c r="L46" s="2">
        <f>VLOOKUP(Tabla1[[#This Row],[Código]],Tabla1345[#All],6,0)</f>
        <v>16</v>
      </c>
      <c r="M46" s="2" t="str">
        <f>VLOOKUP(MONTH(Tabla1[[#This Row],[Fecha]]),Tabla2[],2,0)</f>
        <v>Feb</v>
      </c>
      <c r="N46" s="2">
        <f>YEAR(Tabla1[[#This Row],[Fecha]])</f>
        <v>2018</v>
      </c>
      <c r="O46" s="15">
        <f>IF(Tabla1[[#This Row],[Cantidad solicitada en O/C]]=Tabla1[[#This Row],[Cantidad entregada]],1,0)</f>
        <v>1</v>
      </c>
      <c r="P46" s="15">
        <f>IF(Tabla1[[#This Row],[Días transcurridos]]&lt;=Tabla1[[#This Row],[Lead time]],1,0)</f>
        <v>1</v>
      </c>
      <c r="Q46" s="15">
        <f>Tabla1[[#This Row],[Entregas completas %]]*Tabla1[[#This Row],[Entregas a tiempo]]</f>
        <v>1</v>
      </c>
    </row>
    <row r="47" spans="1:17" x14ac:dyDescent="0.2">
      <c r="A47" s="1">
        <v>43153</v>
      </c>
      <c r="B47" s="2" t="s">
        <v>1221</v>
      </c>
      <c r="C47" s="2">
        <v>348039</v>
      </c>
      <c r="D47" s="2" t="s">
        <v>243</v>
      </c>
      <c r="E47" s="2" t="s">
        <v>10</v>
      </c>
      <c r="F47" s="2" t="s">
        <v>23</v>
      </c>
      <c r="G47" s="2" t="s">
        <v>12</v>
      </c>
      <c r="H47" s="2">
        <v>420</v>
      </c>
      <c r="I47" s="2">
        <v>420</v>
      </c>
      <c r="J47" s="1">
        <v>43153</v>
      </c>
      <c r="K47" s="2">
        <f>_xlfn.DAYS(Tabla1[[#This Row],[Fecha de entrega real]],Tabla1[[#This Row],[Fecha]])</f>
        <v>0</v>
      </c>
      <c r="L47" s="2">
        <f>VLOOKUP(Tabla1[[#This Row],[Código]],Tabla1345[#All],6,0)</f>
        <v>15</v>
      </c>
      <c r="M47" s="2" t="str">
        <f>VLOOKUP(MONTH(Tabla1[[#This Row],[Fecha]]),Tabla2[],2,0)</f>
        <v>Feb</v>
      </c>
      <c r="N47" s="2">
        <f>YEAR(Tabla1[[#This Row],[Fecha]])</f>
        <v>2018</v>
      </c>
      <c r="O47" s="15">
        <f>IF(Tabla1[[#This Row],[Cantidad solicitada en O/C]]=Tabla1[[#This Row],[Cantidad entregada]],1,0)</f>
        <v>1</v>
      </c>
      <c r="P47" s="15">
        <f>IF(Tabla1[[#This Row],[Días transcurridos]]&lt;=Tabla1[[#This Row],[Lead time]],1,0)</f>
        <v>1</v>
      </c>
      <c r="Q47" s="15">
        <f>Tabla1[[#This Row],[Entregas completas %]]*Tabla1[[#This Row],[Entregas a tiempo]]</f>
        <v>1</v>
      </c>
    </row>
    <row r="48" spans="1:17" x14ac:dyDescent="0.2">
      <c r="A48" s="1">
        <v>43155</v>
      </c>
      <c r="B48" s="2" t="s">
        <v>953</v>
      </c>
      <c r="C48" s="2">
        <v>348175</v>
      </c>
      <c r="D48" s="2" t="s">
        <v>431</v>
      </c>
      <c r="E48" s="2" t="s">
        <v>10</v>
      </c>
      <c r="F48" s="2" t="s">
        <v>43</v>
      </c>
      <c r="G48" s="2" t="s">
        <v>19</v>
      </c>
      <c r="H48" s="2">
        <v>283</v>
      </c>
      <c r="I48" s="2">
        <v>283</v>
      </c>
      <c r="J48" s="1">
        <v>43155</v>
      </c>
      <c r="K48" s="2">
        <f>_xlfn.DAYS(Tabla1[[#This Row],[Fecha de entrega real]],Tabla1[[#This Row],[Fecha]])</f>
        <v>0</v>
      </c>
      <c r="L48" s="2">
        <f>VLOOKUP(Tabla1[[#This Row],[Código]],Tabla1345[#All],6,0)</f>
        <v>21</v>
      </c>
      <c r="M48" s="2" t="str">
        <f>VLOOKUP(MONTH(Tabla1[[#This Row],[Fecha]]),Tabla2[],2,0)</f>
        <v>Feb</v>
      </c>
      <c r="N48" s="2">
        <f>YEAR(Tabla1[[#This Row],[Fecha]])</f>
        <v>2018</v>
      </c>
      <c r="O48" s="15">
        <f>IF(Tabla1[[#This Row],[Cantidad solicitada en O/C]]=Tabla1[[#This Row],[Cantidad entregada]],1,0)</f>
        <v>1</v>
      </c>
      <c r="P48" s="15">
        <f>IF(Tabla1[[#This Row],[Días transcurridos]]&lt;=Tabla1[[#This Row],[Lead time]],1,0)</f>
        <v>1</v>
      </c>
      <c r="Q48" s="15">
        <f>Tabla1[[#This Row],[Entregas completas %]]*Tabla1[[#This Row],[Entregas a tiempo]]</f>
        <v>1</v>
      </c>
    </row>
    <row r="49" spans="1:17" x14ac:dyDescent="0.2">
      <c r="A49" s="1">
        <v>43155</v>
      </c>
      <c r="B49" s="2" t="s">
        <v>1111</v>
      </c>
      <c r="C49" s="2">
        <v>347903</v>
      </c>
      <c r="D49" s="2" t="s">
        <v>184</v>
      </c>
      <c r="E49" s="2" t="s">
        <v>10</v>
      </c>
      <c r="F49" s="2" t="s">
        <v>70</v>
      </c>
      <c r="G49" s="2" t="s">
        <v>12</v>
      </c>
      <c r="H49" s="2">
        <v>429</v>
      </c>
      <c r="I49" s="2">
        <v>381</v>
      </c>
      <c r="J49" s="1">
        <v>43155</v>
      </c>
      <c r="K49" s="2">
        <f>_xlfn.DAYS(Tabla1[[#This Row],[Fecha de entrega real]],Tabla1[[#This Row],[Fecha]])</f>
        <v>0</v>
      </c>
      <c r="L49" s="2">
        <f>VLOOKUP(Tabla1[[#This Row],[Código]],Tabla1345[#All],6,0)</f>
        <v>20</v>
      </c>
      <c r="M49" s="2" t="str">
        <f>VLOOKUP(MONTH(Tabla1[[#This Row],[Fecha]]),Tabla2[],2,0)</f>
        <v>Feb</v>
      </c>
      <c r="N49" s="2">
        <f>YEAR(Tabla1[[#This Row],[Fecha]])</f>
        <v>2018</v>
      </c>
      <c r="O49" s="15">
        <f>IF(Tabla1[[#This Row],[Cantidad solicitada en O/C]]=Tabla1[[#This Row],[Cantidad entregada]],1,0)</f>
        <v>0</v>
      </c>
      <c r="P49" s="15">
        <f>IF(Tabla1[[#This Row],[Días transcurridos]]&lt;=Tabla1[[#This Row],[Lead time]],1,0)</f>
        <v>1</v>
      </c>
      <c r="Q49" s="15">
        <f>Tabla1[[#This Row],[Entregas completas %]]*Tabla1[[#This Row],[Entregas a tiempo]]</f>
        <v>0</v>
      </c>
    </row>
    <row r="50" spans="1:17" x14ac:dyDescent="0.2">
      <c r="A50" s="1">
        <v>43157</v>
      </c>
      <c r="B50" s="2" t="s">
        <v>1105</v>
      </c>
      <c r="C50" s="2">
        <v>367798</v>
      </c>
      <c r="D50" s="2" t="s">
        <v>758</v>
      </c>
      <c r="E50" s="2" t="s">
        <v>10</v>
      </c>
      <c r="F50" s="2" t="s">
        <v>65</v>
      </c>
      <c r="G50" s="2" t="s">
        <v>15</v>
      </c>
      <c r="H50" s="2">
        <v>140</v>
      </c>
      <c r="I50" s="2">
        <v>140</v>
      </c>
      <c r="J50" s="1">
        <v>43157</v>
      </c>
      <c r="K50" s="2">
        <f>_xlfn.DAYS(Tabla1[[#This Row],[Fecha de entrega real]],Tabla1[[#This Row],[Fecha]])</f>
        <v>0</v>
      </c>
      <c r="L50" s="2">
        <f>VLOOKUP(Tabla1[[#This Row],[Código]],Tabla1345[#All],6,0)</f>
        <v>16</v>
      </c>
      <c r="M50" s="2" t="str">
        <f>VLOOKUP(MONTH(Tabla1[[#This Row],[Fecha]]),Tabla2[],2,0)</f>
        <v>Feb</v>
      </c>
      <c r="N50" s="2">
        <f>YEAR(Tabla1[[#This Row],[Fecha]])</f>
        <v>2018</v>
      </c>
      <c r="O50" s="15">
        <f>IF(Tabla1[[#This Row],[Cantidad solicitada en O/C]]=Tabla1[[#This Row],[Cantidad entregada]],1,0)</f>
        <v>1</v>
      </c>
      <c r="P50" s="15">
        <f>IF(Tabla1[[#This Row],[Días transcurridos]]&lt;=Tabla1[[#This Row],[Lead time]],1,0)</f>
        <v>1</v>
      </c>
      <c r="Q50" s="15">
        <f>Tabla1[[#This Row],[Entregas completas %]]*Tabla1[[#This Row],[Entregas a tiempo]]</f>
        <v>1</v>
      </c>
    </row>
    <row r="51" spans="1:17" x14ac:dyDescent="0.2">
      <c r="A51" s="1">
        <v>43158</v>
      </c>
      <c r="B51" s="2" t="s">
        <v>1158</v>
      </c>
      <c r="C51" s="2">
        <v>362585</v>
      </c>
      <c r="D51" s="2" t="s">
        <v>657</v>
      </c>
      <c r="E51" s="2" t="s">
        <v>10</v>
      </c>
      <c r="F51" s="2" t="s">
        <v>11</v>
      </c>
      <c r="G51" s="2" t="s">
        <v>28</v>
      </c>
      <c r="H51" s="2">
        <v>304</v>
      </c>
      <c r="I51" s="2">
        <v>304</v>
      </c>
      <c r="J51" s="1">
        <v>43181</v>
      </c>
      <c r="K51" s="2">
        <f>_xlfn.DAYS(Tabla1[[#This Row],[Fecha de entrega real]],Tabla1[[#This Row],[Fecha]])</f>
        <v>23</v>
      </c>
      <c r="L51" s="2">
        <f>VLOOKUP(Tabla1[[#This Row],[Código]],Tabla1345[#All],6,0)</f>
        <v>18</v>
      </c>
      <c r="M51" s="2" t="str">
        <f>VLOOKUP(MONTH(Tabla1[[#This Row],[Fecha]]),Tabla2[],2,0)</f>
        <v>Feb</v>
      </c>
      <c r="N51" s="2">
        <f>YEAR(Tabla1[[#This Row],[Fecha]])</f>
        <v>2018</v>
      </c>
      <c r="O51" s="15">
        <f>IF(Tabla1[[#This Row],[Cantidad solicitada en O/C]]=Tabla1[[#This Row],[Cantidad entregada]],1,0)</f>
        <v>1</v>
      </c>
      <c r="P51" s="15">
        <f>IF(Tabla1[[#This Row],[Días transcurridos]]&lt;=Tabla1[[#This Row],[Lead time]],1,0)</f>
        <v>0</v>
      </c>
      <c r="Q51" s="15">
        <f>Tabla1[[#This Row],[Entregas completas %]]*Tabla1[[#This Row],[Entregas a tiempo]]</f>
        <v>0</v>
      </c>
    </row>
    <row r="52" spans="1:17" x14ac:dyDescent="0.2">
      <c r="A52" s="1">
        <v>43161</v>
      </c>
      <c r="B52" s="2" t="s">
        <v>1234</v>
      </c>
      <c r="C52" s="2">
        <v>348177</v>
      </c>
      <c r="D52" s="2" t="s">
        <v>141</v>
      </c>
      <c r="E52" s="2" t="s">
        <v>10</v>
      </c>
      <c r="F52" s="2" t="s">
        <v>43</v>
      </c>
      <c r="G52" s="2" t="s">
        <v>12</v>
      </c>
      <c r="H52" s="2">
        <v>161</v>
      </c>
      <c r="I52" s="2">
        <v>152</v>
      </c>
      <c r="J52" s="1">
        <v>43161</v>
      </c>
      <c r="K52" s="2">
        <f>_xlfn.DAYS(Tabla1[[#This Row],[Fecha de entrega real]],Tabla1[[#This Row],[Fecha]])</f>
        <v>0</v>
      </c>
      <c r="L52" s="2">
        <f>VLOOKUP(Tabla1[[#This Row],[Código]],Tabla1345[#All],6,0)</f>
        <v>15</v>
      </c>
      <c r="M52" s="2" t="str">
        <f>VLOOKUP(MONTH(Tabla1[[#This Row],[Fecha]]),Tabla2[],2,0)</f>
        <v>Mar</v>
      </c>
      <c r="N52" s="2">
        <f>YEAR(Tabla1[[#This Row],[Fecha]])</f>
        <v>2018</v>
      </c>
      <c r="O52" s="15">
        <f>IF(Tabla1[[#This Row],[Cantidad solicitada en O/C]]=Tabla1[[#This Row],[Cantidad entregada]],1,0)</f>
        <v>0</v>
      </c>
      <c r="P52" s="15">
        <f>IF(Tabla1[[#This Row],[Días transcurridos]]&lt;=Tabla1[[#This Row],[Lead time]],1,0)</f>
        <v>1</v>
      </c>
      <c r="Q52" s="15">
        <f>Tabla1[[#This Row],[Entregas completas %]]*Tabla1[[#This Row],[Entregas a tiempo]]</f>
        <v>0</v>
      </c>
    </row>
    <row r="53" spans="1:17" x14ac:dyDescent="0.2">
      <c r="A53" s="1">
        <v>43162</v>
      </c>
      <c r="B53" s="2" t="s">
        <v>1011</v>
      </c>
      <c r="C53" s="2">
        <v>367779</v>
      </c>
      <c r="D53" s="2" t="s">
        <v>82</v>
      </c>
      <c r="E53" s="2" t="s">
        <v>10</v>
      </c>
      <c r="F53" s="2" t="s">
        <v>61</v>
      </c>
      <c r="G53" s="2" t="s">
        <v>12</v>
      </c>
      <c r="H53" s="2">
        <v>344</v>
      </c>
      <c r="I53" s="2">
        <v>302</v>
      </c>
      <c r="J53" s="1">
        <v>43165</v>
      </c>
      <c r="K53" s="2">
        <f>_xlfn.DAYS(Tabla1[[#This Row],[Fecha de entrega real]],Tabla1[[#This Row],[Fecha]])</f>
        <v>3</v>
      </c>
      <c r="L53" s="2">
        <f>VLOOKUP(Tabla1[[#This Row],[Código]],Tabla1345[#All],6,0)</f>
        <v>7</v>
      </c>
      <c r="M53" s="2" t="str">
        <f>VLOOKUP(MONTH(Tabla1[[#This Row],[Fecha]]),Tabla2[],2,0)</f>
        <v>Mar</v>
      </c>
      <c r="N53" s="2">
        <f>YEAR(Tabla1[[#This Row],[Fecha]])</f>
        <v>2018</v>
      </c>
      <c r="O53" s="15">
        <f>IF(Tabla1[[#This Row],[Cantidad solicitada en O/C]]=Tabla1[[#This Row],[Cantidad entregada]],1,0)</f>
        <v>0</v>
      </c>
      <c r="P53" s="15">
        <f>IF(Tabla1[[#This Row],[Días transcurridos]]&lt;=Tabla1[[#This Row],[Lead time]],1,0)</f>
        <v>1</v>
      </c>
      <c r="Q53" s="15">
        <f>Tabla1[[#This Row],[Entregas completas %]]*Tabla1[[#This Row],[Entregas a tiempo]]</f>
        <v>0</v>
      </c>
    </row>
    <row r="54" spans="1:17" x14ac:dyDescent="0.2">
      <c r="A54" s="1">
        <v>43162</v>
      </c>
      <c r="B54" s="2" t="s">
        <v>1023</v>
      </c>
      <c r="C54" s="2">
        <v>348020</v>
      </c>
      <c r="D54" s="2" t="s">
        <v>187</v>
      </c>
      <c r="E54" s="2" t="s">
        <v>10</v>
      </c>
      <c r="F54" s="2" t="s">
        <v>32</v>
      </c>
      <c r="G54" s="2" t="s">
        <v>26</v>
      </c>
      <c r="H54" s="2">
        <v>466</v>
      </c>
      <c r="I54" s="2">
        <v>466</v>
      </c>
      <c r="J54" s="1">
        <v>43162</v>
      </c>
      <c r="K54" s="2">
        <f>_xlfn.DAYS(Tabla1[[#This Row],[Fecha de entrega real]],Tabla1[[#This Row],[Fecha]])</f>
        <v>0</v>
      </c>
      <c r="L54" s="2">
        <f>VLOOKUP(Tabla1[[#This Row],[Código]],Tabla1345[#All],6,0)</f>
        <v>12</v>
      </c>
      <c r="M54" s="2" t="str">
        <f>VLOOKUP(MONTH(Tabla1[[#This Row],[Fecha]]),Tabla2[],2,0)</f>
        <v>Mar</v>
      </c>
      <c r="N54" s="2">
        <f>YEAR(Tabla1[[#This Row],[Fecha]])</f>
        <v>2018</v>
      </c>
      <c r="O54" s="15">
        <f>IF(Tabla1[[#This Row],[Cantidad solicitada en O/C]]=Tabla1[[#This Row],[Cantidad entregada]],1,0)</f>
        <v>1</v>
      </c>
      <c r="P54" s="15">
        <f>IF(Tabla1[[#This Row],[Días transcurridos]]&lt;=Tabla1[[#This Row],[Lead time]],1,0)</f>
        <v>1</v>
      </c>
      <c r="Q54" s="15">
        <f>Tabla1[[#This Row],[Entregas completas %]]*Tabla1[[#This Row],[Entregas a tiempo]]</f>
        <v>1</v>
      </c>
    </row>
    <row r="55" spans="1:17" x14ac:dyDescent="0.2">
      <c r="A55" s="1">
        <v>43162</v>
      </c>
      <c r="B55" s="2" t="s">
        <v>1201</v>
      </c>
      <c r="C55" s="2">
        <v>348599</v>
      </c>
      <c r="D55" s="2" t="s">
        <v>332</v>
      </c>
      <c r="E55" s="2" t="s">
        <v>10</v>
      </c>
      <c r="F55" s="2" t="s">
        <v>65</v>
      </c>
      <c r="G55" s="2" t="s">
        <v>44</v>
      </c>
      <c r="H55" s="2">
        <v>456</v>
      </c>
      <c r="I55" s="2">
        <v>424</v>
      </c>
      <c r="J55" s="1">
        <v>43162</v>
      </c>
      <c r="K55" s="2">
        <f>_xlfn.DAYS(Tabla1[[#This Row],[Fecha de entrega real]],Tabla1[[#This Row],[Fecha]])</f>
        <v>0</v>
      </c>
      <c r="L55" s="2">
        <f>VLOOKUP(Tabla1[[#This Row],[Código]],Tabla1345[#All],6,0)</f>
        <v>27</v>
      </c>
      <c r="M55" s="2" t="str">
        <f>VLOOKUP(MONTH(Tabla1[[#This Row],[Fecha]]),Tabla2[],2,0)</f>
        <v>Mar</v>
      </c>
      <c r="N55" s="2">
        <f>YEAR(Tabla1[[#This Row],[Fecha]])</f>
        <v>2018</v>
      </c>
      <c r="O55" s="15">
        <f>IF(Tabla1[[#This Row],[Cantidad solicitada en O/C]]=Tabla1[[#This Row],[Cantidad entregada]],1,0)</f>
        <v>0</v>
      </c>
      <c r="P55" s="15">
        <f>IF(Tabla1[[#This Row],[Días transcurridos]]&lt;=Tabla1[[#This Row],[Lead time]],1,0)</f>
        <v>1</v>
      </c>
      <c r="Q55" s="15">
        <f>Tabla1[[#This Row],[Entregas completas %]]*Tabla1[[#This Row],[Entregas a tiempo]]</f>
        <v>0</v>
      </c>
    </row>
    <row r="56" spans="1:17" x14ac:dyDescent="0.2">
      <c r="A56" s="1">
        <v>43163</v>
      </c>
      <c r="B56" s="2" t="s">
        <v>1165</v>
      </c>
      <c r="C56" s="2">
        <v>348793</v>
      </c>
      <c r="D56" s="2" t="s">
        <v>160</v>
      </c>
      <c r="E56" s="2" t="s">
        <v>10</v>
      </c>
      <c r="F56" s="2" t="s">
        <v>17</v>
      </c>
      <c r="G56" s="2" t="s">
        <v>40</v>
      </c>
      <c r="H56" s="2">
        <v>255</v>
      </c>
      <c r="I56" s="2">
        <v>188</v>
      </c>
      <c r="J56" s="1">
        <v>43163</v>
      </c>
      <c r="K56" s="2">
        <f>_xlfn.DAYS(Tabla1[[#This Row],[Fecha de entrega real]],Tabla1[[#This Row],[Fecha]])</f>
        <v>0</v>
      </c>
      <c r="L56" s="2">
        <f>VLOOKUP(Tabla1[[#This Row],[Código]],Tabla1345[#All],6,0)</f>
        <v>11</v>
      </c>
      <c r="M56" s="2" t="str">
        <f>VLOOKUP(MONTH(Tabla1[[#This Row],[Fecha]]),Tabla2[],2,0)</f>
        <v>Mar</v>
      </c>
      <c r="N56" s="2">
        <f>YEAR(Tabla1[[#This Row],[Fecha]])</f>
        <v>2018</v>
      </c>
      <c r="O56" s="15">
        <f>IF(Tabla1[[#This Row],[Cantidad solicitada en O/C]]=Tabla1[[#This Row],[Cantidad entregada]],1,0)</f>
        <v>0</v>
      </c>
      <c r="P56" s="15">
        <f>IF(Tabla1[[#This Row],[Días transcurridos]]&lt;=Tabla1[[#This Row],[Lead time]],1,0)</f>
        <v>1</v>
      </c>
      <c r="Q56" s="15">
        <f>Tabla1[[#This Row],[Entregas completas %]]*Tabla1[[#This Row],[Entregas a tiempo]]</f>
        <v>0</v>
      </c>
    </row>
    <row r="57" spans="1:17" x14ac:dyDescent="0.2">
      <c r="A57" s="1">
        <v>43163</v>
      </c>
      <c r="B57" s="2" t="s">
        <v>1252</v>
      </c>
      <c r="C57" s="2">
        <v>348789</v>
      </c>
      <c r="D57" s="2" t="s">
        <v>404</v>
      </c>
      <c r="E57" s="2" t="s">
        <v>10</v>
      </c>
      <c r="F57" s="2" t="s">
        <v>17</v>
      </c>
      <c r="G57" s="2" t="s">
        <v>44</v>
      </c>
      <c r="H57" s="2">
        <v>222</v>
      </c>
      <c r="I57" s="2">
        <v>222</v>
      </c>
      <c r="J57" s="1">
        <v>43187</v>
      </c>
      <c r="K57" s="2">
        <f>_xlfn.DAYS(Tabla1[[#This Row],[Fecha de entrega real]],Tabla1[[#This Row],[Fecha]])</f>
        <v>24</v>
      </c>
      <c r="L57" s="2">
        <f>VLOOKUP(Tabla1[[#This Row],[Código]],Tabla1345[#All],6,0)</f>
        <v>17</v>
      </c>
      <c r="M57" s="2" t="str">
        <f>VLOOKUP(MONTH(Tabla1[[#This Row],[Fecha]]),Tabla2[],2,0)</f>
        <v>Mar</v>
      </c>
      <c r="N57" s="2">
        <f>YEAR(Tabla1[[#This Row],[Fecha]])</f>
        <v>2018</v>
      </c>
      <c r="O57" s="15">
        <f>IF(Tabla1[[#This Row],[Cantidad solicitada en O/C]]=Tabla1[[#This Row],[Cantidad entregada]],1,0)</f>
        <v>1</v>
      </c>
      <c r="P57" s="15">
        <f>IF(Tabla1[[#This Row],[Días transcurridos]]&lt;=Tabla1[[#This Row],[Lead time]],1,0)</f>
        <v>0</v>
      </c>
      <c r="Q57" s="15">
        <f>Tabla1[[#This Row],[Entregas completas %]]*Tabla1[[#This Row],[Entregas a tiempo]]</f>
        <v>0</v>
      </c>
    </row>
    <row r="58" spans="1:17" x14ac:dyDescent="0.2">
      <c r="A58" s="1">
        <v>43163</v>
      </c>
      <c r="B58" s="2" t="s">
        <v>1258</v>
      </c>
      <c r="C58" s="2">
        <v>347752</v>
      </c>
      <c r="D58" s="2" t="s">
        <v>589</v>
      </c>
      <c r="E58" s="2" t="s">
        <v>10</v>
      </c>
      <c r="F58" s="2" t="s">
        <v>21</v>
      </c>
      <c r="G58" s="2" t="s">
        <v>15</v>
      </c>
      <c r="H58" s="2">
        <v>490</v>
      </c>
      <c r="I58" s="2">
        <v>450</v>
      </c>
      <c r="J58" s="1">
        <v>43163</v>
      </c>
      <c r="K58" s="2">
        <f>_xlfn.DAYS(Tabla1[[#This Row],[Fecha de entrega real]],Tabla1[[#This Row],[Fecha]])</f>
        <v>0</v>
      </c>
      <c r="L58" s="2">
        <f>VLOOKUP(Tabla1[[#This Row],[Código]],Tabla1345[#All],6,0)</f>
        <v>18</v>
      </c>
      <c r="M58" s="2" t="str">
        <f>VLOOKUP(MONTH(Tabla1[[#This Row],[Fecha]]),Tabla2[],2,0)</f>
        <v>Mar</v>
      </c>
      <c r="N58" s="2">
        <f>YEAR(Tabla1[[#This Row],[Fecha]])</f>
        <v>2018</v>
      </c>
      <c r="O58" s="15">
        <f>IF(Tabla1[[#This Row],[Cantidad solicitada en O/C]]=Tabla1[[#This Row],[Cantidad entregada]],1,0)</f>
        <v>0</v>
      </c>
      <c r="P58" s="15">
        <f>IF(Tabla1[[#This Row],[Días transcurridos]]&lt;=Tabla1[[#This Row],[Lead time]],1,0)</f>
        <v>1</v>
      </c>
      <c r="Q58" s="15">
        <f>Tabla1[[#This Row],[Entregas completas %]]*Tabla1[[#This Row],[Entregas a tiempo]]</f>
        <v>0</v>
      </c>
    </row>
    <row r="59" spans="1:17" x14ac:dyDescent="0.2">
      <c r="A59" s="1">
        <v>43165</v>
      </c>
      <c r="B59" s="2" t="s">
        <v>903</v>
      </c>
      <c r="C59" s="2">
        <v>348421</v>
      </c>
      <c r="D59" s="2" t="s">
        <v>396</v>
      </c>
      <c r="E59" s="2" t="s">
        <v>10</v>
      </c>
      <c r="F59" s="2" t="s">
        <v>17</v>
      </c>
      <c r="G59" s="2" t="s">
        <v>19</v>
      </c>
      <c r="H59" s="2">
        <v>388</v>
      </c>
      <c r="I59" s="2">
        <v>364</v>
      </c>
      <c r="J59" s="1">
        <v>43165</v>
      </c>
      <c r="K59" s="2">
        <f>_xlfn.DAYS(Tabla1[[#This Row],[Fecha de entrega real]],Tabla1[[#This Row],[Fecha]])</f>
        <v>0</v>
      </c>
      <c r="L59" s="2">
        <f>VLOOKUP(Tabla1[[#This Row],[Código]],Tabla1345[#All],6,0)</f>
        <v>15</v>
      </c>
      <c r="M59" s="2" t="str">
        <f>VLOOKUP(MONTH(Tabla1[[#This Row],[Fecha]]),Tabla2[],2,0)</f>
        <v>Mar</v>
      </c>
      <c r="N59" s="2">
        <f>YEAR(Tabla1[[#This Row],[Fecha]])</f>
        <v>2018</v>
      </c>
      <c r="O59" s="15">
        <f>IF(Tabla1[[#This Row],[Cantidad solicitada en O/C]]=Tabla1[[#This Row],[Cantidad entregada]],1,0)</f>
        <v>0</v>
      </c>
      <c r="P59" s="15">
        <f>IF(Tabla1[[#This Row],[Días transcurridos]]&lt;=Tabla1[[#This Row],[Lead time]],1,0)</f>
        <v>1</v>
      </c>
      <c r="Q59" s="15">
        <f>Tabla1[[#This Row],[Entregas completas %]]*Tabla1[[#This Row],[Entregas a tiempo]]</f>
        <v>0</v>
      </c>
    </row>
    <row r="60" spans="1:17" x14ac:dyDescent="0.2">
      <c r="A60" s="1">
        <v>43167</v>
      </c>
      <c r="B60" s="2" t="s">
        <v>964</v>
      </c>
      <c r="C60" s="2">
        <v>348787</v>
      </c>
      <c r="D60" s="2" t="s">
        <v>596</v>
      </c>
      <c r="E60" s="2" t="s">
        <v>10</v>
      </c>
      <c r="F60" s="2" t="s">
        <v>17</v>
      </c>
      <c r="G60" s="2" t="s">
        <v>40</v>
      </c>
      <c r="H60" s="2">
        <v>466</v>
      </c>
      <c r="I60" s="2">
        <v>396</v>
      </c>
      <c r="J60" s="1">
        <v>43167</v>
      </c>
      <c r="K60" s="2">
        <f>_xlfn.DAYS(Tabla1[[#This Row],[Fecha de entrega real]],Tabla1[[#This Row],[Fecha]])</f>
        <v>0</v>
      </c>
      <c r="L60" s="2">
        <f>VLOOKUP(Tabla1[[#This Row],[Código]],Tabla1345[#All],6,0)</f>
        <v>16</v>
      </c>
      <c r="M60" s="2" t="str">
        <f>VLOOKUP(MONTH(Tabla1[[#This Row],[Fecha]]),Tabla2[],2,0)</f>
        <v>Mar</v>
      </c>
      <c r="N60" s="2">
        <f>YEAR(Tabla1[[#This Row],[Fecha]])</f>
        <v>2018</v>
      </c>
      <c r="O60" s="15">
        <f>IF(Tabla1[[#This Row],[Cantidad solicitada en O/C]]=Tabla1[[#This Row],[Cantidad entregada]],1,0)</f>
        <v>0</v>
      </c>
      <c r="P60" s="15">
        <f>IF(Tabla1[[#This Row],[Días transcurridos]]&lt;=Tabla1[[#This Row],[Lead time]],1,0)</f>
        <v>1</v>
      </c>
      <c r="Q60" s="15">
        <f>Tabla1[[#This Row],[Entregas completas %]]*Tabla1[[#This Row],[Entregas a tiempo]]</f>
        <v>0</v>
      </c>
    </row>
    <row r="61" spans="1:17" x14ac:dyDescent="0.2">
      <c r="A61" s="1">
        <v>43168</v>
      </c>
      <c r="B61" s="2" t="s">
        <v>1177</v>
      </c>
      <c r="C61" s="2">
        <v>347900</v>
      </c>
      <c r="D61" s="2" t="s">
        <v>69</v>
      </c>
      <c r="E61" s="2" t="s">
        <v>10</v>
      </c>
      <c r="F61" s="2" t="s">
        <v>70</v>
      </c>
      <c r="G61" s="2" t="s">
        <v>33</v>
      </c>
      <c r="H61" s="2">
        <v>126</v>
      </c>
      <c r="I61" s="2">
        <v>93</v>
      </c>
      <c r="J61" s="1">
        <v>43169</v>
      </c>
      <c r="K61" s="2">
        <f>_xlfn.DAYS(Tabla1[[#This Row],[Fecha de entrega real]],Tabla1[[#This Row],[Fecha]])</f>
        <v>1</v>
      </c>
      <c r="L61" s="2">
        <f>VLOOKUP(Tabla1[[#This Row],[Código]],Tabla1345[#All],6,0)</f>
        <v>30</v>
      </c>
      <c r="M61" s="2" t="str">
        <f>VLOOKUP(MONTH(Tabla1[[#This Row],[Fecha]]),Tabla2[],2,0)</f>
        <v>Mar</v>
      </c>
      <c r="N61" s="2">
        <f>YEAR(Tabla1[[#This Row],[Fecha]])</f>
        <v>2018</v>
      </c>
      <c r="O61" s="15">
        <f>IF(Tabla1[[#This Row],[Cantidad solicitada en O/C]]=Tabla1[[#This Row],[Cantidad entregada]],1,0)</f>
        <v>0</v>
      </c>
      <c r="P61" s="15">
        <f>IF(Tabla1[[#This Row],[Días transcurridos]]&lt;=Tabla1[[#This Row],[Lead time]],1,0)</f>
        <v>1</v>
      </c>
      <c r="Q61" s="15">
        <f>Tabla1[[#This Row],[Entregas completas %]]*Tabla1[[#This Row],[Entregas a tiempo]]</f>
        <v>0</v>
      </c>
    </row>
    <row r="62" spans="1:17" x14ac:dyDescent="0.2">
      <c r="A62" s="1">
        <v>43171</v>
      </c>
      <c r="B62" s="2" t="s">
        <v>1138</v>
      </c>
      <c r="C62" s="2">
        <v>348537</v>
      </c>
      <c r="D62" s="2" t="s">
        <v>222</v>
      </c>
      <c r="E62" s="2" t="s">
        <v>10</v>
      </c>
      <c r="F62" s="2" t="s">
        <v>21</v>
      </c>
      <c r="G62" s="2" t="s">
        <v>19</v>
      </c>
      <c r="H62" s="2">
        <v>202</v>
      </c>
      <c r="I62" s="2">
        <v>202</v>
      </c>
      <c r="J62" s="1">
        <v>43171</v>
      </c>
      <c r="K62" s="2">
        <f>_xlfn.DAYS(Tabla1[[#This Row],[Fecha de entrega real]],Tabla1[[#This Row],[Fecha]])</f>
        <v>0</v>
      </c>
      <c r="L62" s="2">
        <f>VLOOKUP(Tabla1[[#This Row],[Código]],Tabla1345[#All],6,0)</f>
        <v>22</v>
      </c>
      <c r="M62" s="2" t="str">
        <f>VLOOKUP(MONTH(Tabla1[[#This Row],[Fecha]]),Tabla2[],2,0)</f>
        <v>Mar</v>
      </c>
      <c r="N62" s="2">
        <f>YEAR(Tabla1[[#This Row],[Fecha]])</f>
        <v>2018</v>
      </c>
      <c r="O62" s="15">
        <f>IF(Tabla1[[#This Row],[Cantidad solicitada en O/C]]=Tabla1[[#This Row],[Cantidad entregada]],1,0)</f>
        <v>1</v>
      </c>
      <c r="P62" s="15">
        <f>IF(Tabla1[[#This Row],[Días transcurridos]]&lt;=Tabla1[[#This Row],[Lead time]],1,0)</f>
        <v>1</v>
      </c>
      <c r="Q62" s="15">
        <f>Tabla1[[#This Row],[Entregas completas %]]*Tabla1[[#This Row],[Entregas a tiempo]]</f>
        <v>1</v>
      </c>
    </row>
    <row r="63" spans="1:17" x14ac:dyDescent="0.2">
      <c r="A63" s="1">
        <v>43173</v>
      </c>
      <c r="B63" s="2" t="s">
        <v>1039</v>
      </c>
      <c r="C63" s="2">
        <v>366784</v>
      </c>
      <c r="D63" s="2" t="s">
        <v>748</v>
      </c>
      <c r="E63" s="2" t="s">
        <v>10</v>
      </c>
      <c r="F63" s="2" t="s">
        <v>14</v>
      </c>
      <c r="G63" s="2" t="s">
        <v>26</v>
      </c>
      <c r="H63" s="2">
        <v>268</v>
      </c>
      <c r="I63" s="2">
        <v>198</v>
      </c>
      <c r="J63" s="1">
        <v>43173</v>
      </c>
      <c r="K63" s="2">
        <f>_xlfn.DAYS(Tabla1[[#This Row],[Fecha de entrega real]],Tabla1[[#This Row],[Fecha]])</f>
        <v>0</v>
      </c>
      <c r="L63" s="2">
        <f>VLOOKUP(Tabla1[[#This Row],[Código]],Tabla1345[#All],6,0)</f>
        <v>14</v>
      </c>
      <c r="M63" s="2" t="str">
        <f>VLOOKUP(MONTH(Tabla1[[#This Row],[Fecha]]),Tabla2[],2,0)</f>
        <v>Mar</v>
      </c>
      <c r="N63" s="2">
        <f>YEAR(Tabla1[[#This Row],[Fecha]])</f>
        <v>2018</v>
      </c>
      <c r="O63" s="15">
        <f>IF(Tabla1[[#This Row],[Cantidad solicitada en O/C]]=Tabla1[[#This Row],[Cantidad entregada]],1,0)</f>
        <v>0</v>
      </c>
      <c r="P63" s="15">
        <f>IF(Tabla1[[#This Row],[Días transcurridos]]&lt;=Tabla1[[#This Row],[Lead time]],1,0)</f>
        <v>1</v>
      </c>
      <c r="Q63" s="15">
        <f>Tabla1[[#This Row],[Entregas completas %]]*Tabla1[[#This Row],[Entregas a tiempo]]</f>
        <v>0</v>
      </c>
    </row>
    <row r="64" spans="1:17" x14ac:dyDescent="0.2">
      <c r="A64" s="1">
        <v>43174</v>
      </c>
      <c r="B64" s="2" t="s">
        <v>1246</v>
      </c>
      <c r="C64" s="2">
        <v>347964</v>
      </c>
      <c r="D64" s="2" t="s">
        <v>184</v>
      </c>
      <c r="E64" s="2" t="s">
        <v>10</v>
      </c>
      <c r="F64" s="2" t="s">
        <v>14</v>
      </c>
      <c r="G64" s="2" t="s">
        <v>26</v>
      </c>
      <c r="H64" s="2">
        <v>468</v>
      </c>
      <c r="I64" s="2">
        <v>425</v>
      </c>
      <c r="J64" s="1">
        <v>43174</v>
      </c>
      <c r="K64" s="2">
        <f>_xlfn.DAYS(Tabla1[[#This Row],[Fecha de entrega real]],Tabla1[[#This Row],[Fecha]])</f>
        <v>0</v>
      </c>
      <c r="L64" s="2">
        <f>VLOOKUP(Tabla1[[#This Row],[Código]],Tabla1345[#All],6,0)</f>
        <v>24</v>
      </c>
      <c r="M64" s="2" t="str">
        <f>VLOOKUP(MONTH(Tabla1[[#This Row],[Fecha]]),Tabla2[],2,0)</f>
        <v>Mar</v>
      </c>
      <c r="N64" s="2">
        <f>YEAR(Tabla1[[#This Row],[Fecha]])</f>
        <v>2018</v>
      </c>
      <c r="O64" s="15">
        <f>IF(Tabla1[[#This Row],[Cantidad solicitada en O/C]]=Tabla1[[#This Row],[Cantidad entregada]],1,0)</f>
        <v>0</v>
      </c>
      <c r="P64" s="15">
        <f>IF(Tabla1[[#This Row],[Días transcurridos]]&lt;=Tabla1[[#This Row],[Lead time]],1,0)</f>
        <v>1</v>
      </c>
      <c r="Q64" s="15">
        <f>Tabla1[[#This Row],[Entregas completas %]]*Tabla1[[#This Row],[Entregas a tiempo]]</f>
        <v>0</v>
      </c>
    </row>
    <row r="65" spans="1:17" x14ac:dyDescent="0.2">
      <c r="A65" s="1">
        <v>43175</v>
      </c>
      <c r="B65" s="2" t="s">
        <v>1052</v>
      </c>
      <c r="C65" s="2">
        <v>348180</v>
      </c>
      <c r="D65" s="2" t="s">
        <v>734</v>
      </c>
      <c r="E65" s="2" t="s">
        <v>10</v>
      </c>
      <c r="F65" s="2" t="s">
        <v>43</v>
      </c>
      <c r="G65" s="2" t="s">
        <v>12</v>
      </c>
      <c r="H65" s="2">
        <v>433</v>
      </c>
      <c r="I65" s="2">
        <v>433</v>
      </c>
      <c r="J65" s="1">
        <v>43188</v>
      </c>
      <c r="K65" s="2">
        <f>_xlfn.DAYS(Tabla1[[#This Row],[Fecha de entrega real]],Tabla1[[#This Row],[Fecha]])</f>
        <v>13</v>
      </c>
      <c r="L65" s="2">
        <f>VLOOKUP(Tabla1[[#This Row],[Código]],Tabla1345[#All],6,0)</f>
        <v>23</v>
      </c>
      <c r="M65" s="2" t="str">
        <f>VLOOKUP(MONTH(Tabla1[[#This Row],[Fecha]]),Tabla2[],2,0)</f>
        <v>Mar</v>
      </c>
      <c r="N65" s="2">
        <f>YEAR(Tabla1[[#This Row],[Fecha]])</f>
        <v>2018</v>
      </c>
      <c r="O65" s="15">
        <f>IF(Tabla1[[#This Row],[Cantidad solicitada en O/C]]=Tabla1[[#This Row],[Cantidad entregada]],1,0)</f>
        <v>1</v>
      </c>
      <c r="P65" s="15">
        <f>IF(Tabla1[[#This Row],[Días transcurridos]]&lt;=Tabla1[[#This Row],[Lead time]],1,0)</f>
        <v>1</v>
      </c>
      <c r="Q65" s="15">
        <f>Tabla1[[#This Row],[Entregas completas %]]*Tabla1[[#This Row],[Entregas a tiempo]]</f>
        <v>1</v>
      </c>
    </row>
    <row r="66" spans="1:17" x14ac:dyDescent="0.2">
      <c r="A66" s="1">
        <v>43177</v>
      </c>
      <c r="B66" s="2" t="s">
        <v>1054</v>
      </c>
      <c r="C66" s="2">
        <v>348869</v>
      </c>
      <c r="D66" s="2" t="s">
        <v>405</v>
      </c>
      <c r="E66" s="2" t="s">
        <v>10</v>
      </c>
      <c r="F66" s="2" t="s">
        <v>17</v>
      </c>
      <c r="G66" s="2" t="s">
        <v>19</v>
      </c>
      <c r="H66" s="2">
        <v>140</v>
      </c>
      <c r="I66" s="2">
        <v>140</v>
      </c>
      <c r="J66" s="1">
        <v>43177</v>
      </c>
      <c r="K66" s="2">
        <f>_xlfn.DAYS(Tabla1[[#This Row],[Fecha de entrega real]],Tabla1[[#This Row],[Fecha]])</f>
        <v>0</v>
      </c>
      <c r="L66" s="2">
        <f>VLOOKUP(Tabla1[[#This Row],[Código]],Tabla1345[#All],6,0)</f>
        <v>26</v>
      </c>
      <c r="M66" s="2" t="str">
        <f>VLOOKUP(MONTH(Tabla1[[#This Row],[Fecha]]),Tabla2[],2,0)</f>
        <v>Mar</v>
      </c>
      <c r="N66" s="2">
        <f>YEAR(Tabla1[[#This Row],[Fecha]])</f>
        <v>2018</v>
      </c>
      <c r="O66" s="15">
        <f>IF(Tabla1[[#This Row],[Cantidad solicitada en O/C]]=Tabla1[[#This Row],[Cantidad entregada]],1,0)</f>
        <v>1</v>
      </c>
      <c r="P66" s="15">
        <f>IF(Tabla1[[#This Row],[Días transcurridos]]&lt;=Tabla1[[#This Row],[Lead time]],1,0)</f>
        <v>1</v>
      </c>
      <c r="Q66" s="15">
        <f>Tabla1[[#This Row],[Entregas completas %]]*Tabla1[[#This Row],[Entregas a tiempo]]</f>
        <v>1</v>
      </c>
    </row>
    <row r="67" spans="1:17" x14ac:dyDescent="0.2">
      <c r="A67" s="1">
        <v>43178</v>
      </c>
      <c r="B67" s="2" t="s">
        <v>911</v>
      </c>
      <c r="C67" s="2">
        <v>348899</v>
      </c>
      <c r="D67" s="2" t="s">
        <v>158</v>
      </c>
      <c r="E67" s="2" t="s">
        <v>10</v>
      </c>
      <c r="F67" s="2" t="s">
        <v>17</v>
      </c>
      <c r="G67" s="2" t="s">
        <v>36</v>
      </c>
      <c r="H67" s="2">
        <v>152</v>
      </c>
      <c r="I67" s="2">
        <v>138</v>
      </c>
      <c r="J67" s="1">
        <v>43178</v>
      </c>
      <c r="K67" s="2">
        <f>_xlfn.DAYS(Tabla1[[#This Row],[Fecha de entrega real]],Tabla1[[#This Row],[Fecha]])</f>
        <v>0</v>
      </c>
      <c r="L67" s="2">
        <f>VLOOKUP(Tabla1[[#This Row],[Código]],Tabla1345[#All],6,0)</f>
        <v>28</v>
      </c>
      <c r="M67" s="2" t="str">
        <f>VLOOKUP(MONTH(Tabla1[[#This Row],[Fecha]]),Tabla2[],2,0)</f>
        <v>Mar</v>
      </c>
      <c r="N67" s="2">
        <f>YEAR(Tabla1[[#This Row],[Fecha]])</f>
        <v>2018</v>
      </c>
      <c r="O67" s="15">
        <f>IF(Tabla1[[#This Row],[Cantidad solicitada en O/C]]=Tabla1[[#This Row],[Cantidad entregada]],1,0)</f>
        <v>0</v>
      </c>
      <c r="P67" s="15">
        <f>IF(Tabla1[[#This Row],[Días transcurridos]]&lt;=Tabla1[[#This Row],[Lead time]],1,0)</f>
        <v>1</v>
      </c>
      <c r="Q67" s="15">
        <f>Tabla1[[#This Row],[Entregas completas %]]*Tabla1[[#This Row],[Entregas a tiempo]]</f>
        <v>0</v>
      </c>
    </row>
    <row r="68" spans="1:17" x14ac:dyDescent="0.2">
      <c r="A68" s="1">
        <v>43180</v>
      </c>
      <c r="B68" s="2" t="s">
        <v>1215</v>
      </c>
      <c r="C68" s="2">
        <v>364224</v>
      </c>
      <c r="D68" s="2" t="s">
        <v>659</v>
      </c>
      <c r="E68" s="2" t="s">
        <v>10</v>
      </c>
      <c r="F68" s="2" t="s">
        <v>79</v>
      </c>
      <c r="G68" s="2" t="s">
        <v>38</v>
      </c>
      <c r="H68" s="2">
        <v>219</v>
      </c>
      <c r="I68" s="2">
        <v>192</v>
      </c>
      <c r="J68" s="1">
        <v>43180</v>
      </c>
      <c r="K68" s="2">
        <f>_xlfn.DAYS(Tabla1[[#This Row],[Fecha de entrega real]],Tabla1[[#This Row],[Fecha]])</f>
        <v>0</v>
      </c>
      <c r="L68" s="2">
        <f>VLOOKUP(Tabla1[[#This Row],[Código]],Tabla1345[#All],6,0)</f>
        <v>30</v>
      </c>
      <c r="M68" s="2" t="str">
        <f>VLOOKUP(MONTH(Tabla1[[#This Row],[Fecha]]),Tabla2[],2,0)</f>
        <v>Mar</v>
      </c>
      <c r="N68" s="2">
        <f>YEAR(Tabla1[[#This Row],[Fecha]])</f>
        <v>2018</v>
      </c>
      <c r="O68" s="15">
        <f>IF(Tabla1[[#This Row],[Cantidad solicitada en O/C]]=Tabla1[[#This Row],[Cantidad entregada]],1,0)</f>
        <v>0</v>
      </c>
      <c r="P68" s="15">
        <f>IF(Tabla1[[#This Row],[Días transcurridos]]&lt;=Tabla1[[#This Row],[Lead time]],1,0)</f>
        <v>1</v>
      </c>
      <c r="Q68" s="15">
        <f>Tabla1[[#This Row],[Entregas completas %]]*Tabla1[[#This Row],[Entregas a tiempo]]</f>
        <v>0</v>
      </c>
    </row>
    <row r="69" spans="1:17" x14ac:dyDescent="0.2">
      <c r="A69" s="1">
        <v>43188</v>
      </c>
      <c r="B69" s="2" t="s">
        <v>957</v>
      </c>
      <c r="C69" s="2">
        <v>347573</v>
      </c>
      <c r="D69" s="2" t="s">
        <v>633</v>
      </c>
      <c r="E69" s="2" t="s">
        <v>10</v>
      </c>
      <c r="F69" s="2" t="s">
        <v>65</v>
      </c>
      <c r="G69" s="2" t="s">
        <v>28</v>
      </c>
      <c r="H69" s="2">
        <v>178</v>
      </c>
      <c r="I69" s="2">
        <v>178</v>
      </c>
      <c r="J69" s="1">
        <v>43188</v>
      </c>
      <c r="K69" s="2">
        <f>_xlfn.DAYS(Tabla1[[#This Row],[Fecha de entrega real]],Tabla1[[#This Row],[Fecha]])</f>
        <v>0</v>
      </c>
      <c r="L69" s="2">
        <f>VLOOKUP(Tabla1[[#This Row],[Código]],Tabla1345[#All],6,0)</f>
        <v>18</v>
      </c>
      <c r="M69" s="2" t="str">
        <f>VLOOKUP(MONTH(Tabla1[[#This Row],[Fecha]]),Tabla2[],2,0)</f>
        <v>Mar</v>
      </c>
      <c r="N69" s="2">
        <f>YEAR(Tabla1[[#This Row],[Fecha]])</f>
        <v>2018</v>
      </c>
      <c r="O69" s="15">
        <f>IF(Tabla1[[#This Row],[Cantidad solicitada en O/C]]=Tabla1[[#This Row],[Cantidad entregada]],1,0)</f>
        <v>1</v>
      </c>
      <c r="P69" s="15">
        <f>IF(Tabla1[[#This Row],[Días transcurridos]]&lt;=Tabla1[[#This Row],[Lead time]],1,0)</f>
        <v>1</v>
      </c>
      <c r="Q69" s="15">
        <f>Tabla1[[#This Row],[Entregas completas %]]*Tabla1[[#This Row],[Entregas a tiempo]]</f>
        <v>1</v>
      </c>
    </row>
    <row r="70" spans="1:17" x14ac:dyDescent="0.2">
      <c r="A70" s="1">
        <v>43194</v>
      </c>
      <c r="B70" s="2" t="s">
        <v>882</v>
      </c>
      <c r="C70" s="2">
        <v>347637</v>
      </c>
      <c r="D70" s="2" t="s">
        <v>222</v>
      </c>
      <c r="E70" s="2" t="s">
        <v>10</v>
      </c>
      <c r="F70" s="2" t="s">
        <v>21</v>
      </c>
      <c r="G70" s="2" t="s">
        <v>12</v>
      </c>
      <c r="H70" s="2">
        <v>424</v>
      </c>
      <c r="I70" s="2">
        <v>347</v>
      </c>
      <c r="J70" s="1">
        <v>43194</v>
      </c>
      <c r="K70" s="2">
        <f>_xlfn.DAYS(Tabla1[[#This Row],[Fecha de entrega real]],Tabla1[[#This Row],[Fecha]])</f>
        <v>0</v>
      </c>
      <c r="L70" s="2">
        <f>VLOOKUP(Tabla1[[#This Row],[Código]],Tabla1345[#All],6,0)</f>
        <v>7</v>
      </c>
      <c r="M70" s="2" t="str">
        <f>VLOOKUP(MONTH(Tabla1[[#This Row],[Fecha]]),Tabla2[],2,0)</f>
        <v>Abr</v>
      </c>
      <c r="N70" s="2">
        <f>YEAR(Tabla1[[#This Row],[Fecha]])</f>
        <v>2018</v>
      </c>
      <c r="O70" s="15">
        <f>IF(Tabla1[[#This Row],[Cantidad solicitada en O/C]]=Tabla1[[#This Row],[Cantidad entregada]],1,0)</f>
        <v>0</v>
      </c>
      <c r="P70" s="15">
        <f>IF(Tabla1[[#This Row],[Días transcurridos]]&lt;=Tabla1[[#This Row],[Lead time]],1,0)</f>
        <v>1</v>
      </c>
      <c r="Q70" s="15">
        <f>Tabla1[[#This Row],[Entregas completas %]]*Tabla1[[#This Row],[Entregas a tiempo]]</f>
        <v>0</v>
      </c>
    </row>
    <row r="71" spans="1:17" x14ac:dyDescent="0.2">
      <c r="A71" s="1">
        <v>43194</v>
      </c>
      <c r="B71" s="2" t="s">
        <v>1220</v>
      </c>
      <c r="C71" s="2">
        <v>347964</v>
      </c>
      <c r="D71" s="2" t="s">
        <v>184</v>
      </c>
      <c r="E71" s="2" t="s">
        <v>10</v>
      </c>
      <c r="F71" s="2" t="s">
        <v>14</v>
      </c>
      <c r="G71" s="2" t="s">
        <v>15</v>
      </c>
      <c r="H71" s="2">
        <v>244</v>
      </c>
      <c r="I71" s="2">
        <v>244</v>
      </c>
      <c r="J71" s="1">
        <v>43209</v>
      </c>
      <c r="K71" s="2">
        <f>_xlfn.DAYS(Tabla1[[#This Row],[Fecha de entrega real]],Tabla1[[#This Row],[Fecha]])</f>
        <v>15</v>
      </c>
      <c r="L71" s="2">
        <f>VLOOKUP(Tabla1[[#This Row],[Código]],Tabla1345[#All],6,0)</f>
        <v>24</v>
      </c>
      <c r="M71" s="2" t="str">
        <f>VLOOKUP(MONTH(Tabla1[[#This Row],[Fecha]]),Tabla2[],2,0)</f>
        <v>Abr</v>
      </c>
      <c r="N71" s="2">
        <f>YEAR(Tabla1[[#This Row],[Fecha]])</f>
        <v>2018</v>
      </c>
      <c r="O71" s="15">
        <f>IF(Tabla1[[#This Row],[Cantidad solicitada en O/C]]=Tabla1[[#This Row],[Cantidad entregada]],1,0)</f>
        <v>1</v>
      </c>
      <c r="P71" s="15">
        <f>IF(Tabla1[[#This Row],[Días transcurridos]]&lt;=Tabla1[[#This Row],[Lead time]],1,0)</f>
        <v>1</v>
      </c>
      <c r="Q71" s="15">
        <f>Tabla1[[#This Row],[Entregas completas %]]*Tabla1[[#This Row],[Entregas a tiempo]]</f>
        <v>1</v>
      </c>
    </row>
    <row r="72" spans="1:17" x14ac:dyDescent="0.2">
      <c r="A72" s="1">
        <v>43195</v>
      </c>
      <c r="B72" s="2" t="s">
        <v>1101</v>
      </c>
      <c r="C72" s="2">
        <v>348105</v>
      </c>
      <c r="D72" s="2" t="s">
        <v>505</v>
      </c>
      <c r="E72" s="2" t="s">
        <v>10</v>
      </c>
      <c r="F72" s="2" t="s">
        <v>32</v>
      </c>
      <c r="G72" s="2" t="s">
        <v>15</v>
      </c>
      <c r="H72" s="2">
        <v>175</v>
      </c>
      <c r="I72" s="2">
        <v>175</v>
      </c>
      <c r="J72" s="1">
        <v>43205</v>
      </c>
      <c r="K72" s="2">
        <f>_xlfn.DAYS(Tabla1[[#This Row],[Fecha de entrega real]],Tabla1[[#This Row],[Fecha]])</f>
        <v>10</v>
      </c>
      <c r="L72" s="2">
        <f>VLOOKUP(Tabla1[[#This Row],[Código]],Tabla1345[#All],6,0)</f>
        <v>11</v>
      </c>
      <c r="M72" s="2" t="str">
        <f>VLOOKUP(MONTH(Tabla1[[#This Row],[Fecha]]),Tabla2[],2,0)</f>
        <v>Abr</v>
      </c>
      <c r="N72" s="2">
        <f>YEAR(Tabla1[[#This Row],[Fecha]])</f>
        <v>2018</v>
      </c>
      <c r="O72" s="15">
        <f>IF(Tabla1[[#This Row],[Cantidad solicitada en O/C]]=Tabla1[[#This Row],[Cantidad entregada]],1,0)</f>
        <v>1</v>
      </c>
      <c r="P72" s="15">
        <f>IF(Tabla1[[#This Row],[Días transcurridos]]&lt;=Tabla1[[#This Row],[Lead time]],1,0)</f>
        <v>1</v>
      </c>
      <c r="Q72" s="15">
        <f>Tabla1[[#This Row],[Entregas completas %]]*Tabla1[[#This Row],[Entregas a tiempo]]</f>
        <v>1</v>
      </c>
    </row>
    <row r="73" spans="1:17" x14ac:dyDescent="0.2">
      <c r="A73" s="1">
        <v>43196</v>
      </c>
      <c r="B73" s="2" t="s">
        <v>1112</v>
      </c>
      <c r="C73" s="2">
        <v>347895</v>
      </c>
      <c r="D73" s="2" t="s">
        <v>122</v>
      </c>
      <c r="E73" s="2" t="s">
        <v>10</v>
      </c>
      <c r="F73" s="2" t="s">
        <v>70</v>
      </c>
      <c r="G73" s="2" t="s">
        <v>36</v>
      </c>
      <c r="H73" s="2">
        <v>448</v>
      </c>
      <c r="I73" s="2">
        <v>425</v>
      </c>
      <c r="J73" s="1">
        <v>43196</v>
      </c>
      <c r="K73" s="2">
        <f>_xlfn.DAYS(Tabla1[[#This Row],[Fecha de entrega real]],Tabla1[[#This Row],[Fecha]])</f>
        <v>0</v>
      </c>
      <c r="L73" s="2">
        <f>VLOOKUP(Tabla1[[#This Row],[Código]],Tabla1345[#All],6,0)</f>
        <v>23</v>
      </c>
      <c r="M73" s="2" t="str">
        <f>VLOOKUP(MONTH(Tabla1[[#This Row],[Fecha]]),Tabla2[],2,0)</f>
        <v>Abr</v>
      </c>
      <c r="N73" s="2">
        <f>YEAR(Tabla1[[#This Row],[Fecha]])</f>
        <v>2018</v>
      </c>
      <c r="O73" s="15">
        <f>IF(Tabla1[[#This Row],[Cantidad solicitada en O/C]]=Tabla1[[#This Row],[Cantidad entregada]],1,0)</f>
        <v>0</v>
      </c>
      <c r="P73" s="15">
        <f>IF(Tabla1[[#This Row],[Días transcurridos]]&lt;=Tabla1[[#This Row],[Lead time]],1,0)</f>
        <v>1</v>
      </c>
      <c r="Q73" s="15">
        <f>Tabla1[[#This Row],[Entregas completas %]]*Tabla1[[#This Row],[Entregas a tiempo]]</f>
        <v>0</v>
      </c>
    </row>
    <row r="74" spans="1:17" x14ac:dyDescent="0.2">
      <c r="A74" s="1">
        <v>43197</v>
      </c>
      <c r="B74" s="2" t="s">
        <v>1072</v>
      </c>
      <c r="C74" s="2">
        <v>347877</v>
      </c>
      <c r="D74" s="2" t="s">
        <v>13</v>
      </c>
      <c r="E74" s="2" t="s">
        <v>10</v>
      </c>
      <c r="F74" s="2" t="s">
        <v>14</v>
      </c>
      <c r="G74" s="2" t="s">
        <v>15</v>
      </c>
      <c r="H74" s="2">
        <v>312</v>
      </c>
      <c r="I74" s="2">
        <v>312</v>
      </c>
      <c r="J74" s="1">
        <v>43197</v>
      </c>
      <c r="K74" s="2">
        <f>_xlfn.DAYS(Tabla1[[#This Row],[Fecha de entrega real]],Tabla1[[#This Row],[Fecha]])</f>
        <v>0</v>
      </c>
      <c r="L74" s="2">
        <f>VLOOKUP(Tabla1[[#This Row],[Código]],Tabla1345[#All],6,0)</f>
        <v>30</v>
      </c>
      <c r="M74" s="2" t="str">
        <f>VLOOKUP(MONTH(Tabla1[[#This Row],[Fecha]]),Tabla2[],2,0)</f>
        <v>Abr</v>
      </c>
      <c r="N74" s="2">
        <f>YEAR(Tabla1[[#This Row],[Fecha]])</f>
        <v>2018</v>
      </c>
      <c r="O74" s="15">
        <f>IF(Tabla1[[#This Row],[Cantidad solicitada en O/C]]=Tabla1[[#This Row],[Cantidad entregada]],1,0)</f>
        <v>1</v>
      </c>
      <c r="P74" s="15">
        <f>IF(Tabla1[[#This Row],[Días transcurridos]]&lt;=Tabla1[[#This Row],[Lead time]],1,0)</f>
        <v>1</v>
      </c>
      <c r="Q74" s="15">
        <f>Tabla1[[#This Row],[Entregas completas %]]*Tabla1[[#This Row],[Entregas a tiempo]]</f>
        <v>1</v>
      </c>
    </row>
    <row r="75" spans="1:17" x14ac:dyDescent="0.2">
      <c r="A75" s="1">
        <v>43200</v>
      </c>
      <c r="B75" s="2" t="s">
        <v>1071</v>
      </c>
      <c r="C75" s="2">
        <v>353563</v>
      </c>
      <c r="D75" s="2" t="s">
        <v>664</v>
      </c>
      <c r="E75" s="2" t="s">
        <v>10</v>
      </c>
      <c r="F75" s="2" t="s">
        <v>11</v>
      </c>
      <c r="G75" s="2" t="s">
        <v>19</v>
      </c>
      <c r="H75" s="2">
        <v>168</v>
      </c>
      <c r="I75" s="2">
        <v>168</v>
      </c>
      <c r="J75" s="1">
        <v>43224</v>
      </c>
      <c r="K75" s="2">
        <f>_xlfn.DAYS(Tabla1[[#This Row],[Fecha de entrega real]],Tabla1[[#This Row],[Fecha]])</f>
        <v>24</v>
      </c>
      <c r="L75" s="2">
        <f>VLOOKUP(Tabla1[[#This Row],[Código]],Tabla1345[#All],6,0)</f>
        <v>22</v>
      </c>
      <c r="M75" s="2" t="str">
        <f>VLOOKUP(MONTH(Tabla1[[#This Row],[Fecha]]),Tabla2[],2,0)</f>
        <v>Abr</v>
      </c>
      <c r="N75" s="2">
        <f>YEAR(Tabla1[[#This Row],[Fecha]])</f>
        <v>2018</v>
      </c>
      <c r="O75" s="15">
        <f>IF(Tabla1[[#This Row],[Cantidad solicitada en O/C]]=Tabla1[[#This Row],[Cantidad entregada]],1,0)</f>
        <v>1</v>
      </c>
      <c r="P75" s="15">
        <f>IF(Tabla1[[#This Row],[Días transcurridos]]&lt;=Tabla1[[#This Row],[Lead time]],1,0)</f>
        <v>0</v>
      </c>
      <c r="Q75" s="15">
        <f>Tabla1[[#This Row],[Entregas completas %]]*Tabla1[[#This Row],[Entregas a tiempo]]</f>
        <v>0</v>
      </c>
    </row>
    <row r="76" spans="1:17" x14ac:dyDescent="0.2">
      <c r="A76" s="1">
        <v>43201</v>
      </c>
      <c r="B76" s="2" t="s">
        <v>1074</v>
      </c>
      <c r="C76" s="2">
        <v>347770</v>
      </c>
      <c r="D76" s="2" t="s">
        <v>189</v>
      </c>
      <c r="E76" s="2" t="s">
        <v>10</v>
      </c>
      <c r="F76" s="2" t="s">
        <v>21</v>
      </c>
      <c r="G76" s="2" t="s">
        <v>28</v>
      </c>
      <c r="H76" s="2">
        <v>417</v>
      </c>
      <c r="I76" s="2">
        <v>417</v>
      </c>
      <c r="J76" s="1">
        <v>43201</v>
      </c>
      <c r="K76" s="2">
        <f>_xlfn.DAYS(Tabla1[[#This Row],[Fecha de entrega real]],Tabla1[[#This Row],[Fecha]])</f>
        <v>0</v>
      </c>
      <c r="L76" s="2">
        <f>VLOOKUP(Tabla1[[#This Row],[Código]],Tabla1345[#All],6,0)</f>
        <v>27</v>
      </c>
      <c r="M76" s="2" t="str">
        <f>VLOOKUP(MONTH(Tabla1[[#This Row],[Fecha]]),Tabla2[],2,0)</f>
        <v>Abr</v>
      </c>
      <c r="N76" s="2">
        <f>YEAR(Tabla1[[#This Row],[Fecha]])</f>
        <v>2018</v>
      </c>
      <c r="O76" s="15">
        <f>IF(Tabla1[[#This Row],[Cantidad solicitada en O/C]]=Tabla1[[#This Row],[Cantidad entregada]],1,0)</f>
        <v>1</v>
      </c>
      <c r="P76" s="15">
        <f>IF(Tabla1[[#This Row],[Días transcurridos]]&lt;=Tabla1[[#This Row],[Lead time]],1,0)</f>
        <v>1</v>
      </c>
      <c r="Q76" s="15">
        <f>Tabla1[[#This Row],[Entregas completas %]]*Tabla1[[#This Row],[Entregas a tiempo]]</f>
        <v>1</v>
      </c>
    </row>
    <row r="77" spans="1:17" x14ac:dyDescent="0.2">
      <c r="A77" s="1">
        <v>43201</v>
      </c>
      <c r="B77" s="2" t="s">
        <v>1212</v>
      </c>
      <c r="C77" s="2">
        <v>348494</v>
      </c>
      <c r="D77" s="2" t="s">
        <v>491</v>
      </c>
      <c r="E77" s="2" t="s">
        <v>10</v>
      </c>
      <c r="F77" s="2" t="s">
        <v>21</v>
      </c>
      <c r="G77" s="2" t="s">
        <v>26</v>
      </c>
      <c r="H77" s="2">
        <v>488</v>
      </c>
      <c r="I77" s="2">
        <v>488</v>
      </c>
      <c r="J77" s="1">
        <v>43201</v>
      </c>
      <c r="K77" s="2">
        <f>_xlfn.DAYS(Tabla1[[#This Row],[Fecha de entrega real]],Tabla1[[#This Row],[Fecha]])</f>
        <v>0</v>
      </c>
      <c r="L77" s="2">
        <f>VLOOKUP(Tabla1[[#This Row],[Código]],Tabla1345[#All],6,0)</f>
        <v>10</v>
      </c>
      <c r="M77" s="2" t="str">
        <f>VLOOKUP(MONTH(Tabla1[[#This Row],[Fecha]]),Tabla2[],2,0)</f>
        <v>Abr</v>
      </c>
      <c r="N77" s="2">
        <f>YEAR(Tabla1[[#This Row],[Fecha]])</f>
        <v>2018</v>
      </c>
      <c r="O77" s="15">
        <f>IF(Tabla1[[#This Row],[Cantidad solicitada en O/C]]=Tabla1[[#This Row],[Cantidad entregada]],1,0)</f>
        <v>1</v>
      </c>
      <c r="P77" s="15">
        <f>IF(Tabla1[[#This Row],[Días transcurridos]]&lt;=Tabla1[[#This Row],[Lead time]],1,0)</f>
        <v>1</v>
      </c>
      <c r="Q77" s="15">
        <f>Tabla1[[#This Row],[Entregas completas %]]*Tabla1[[#This Row],[Entregas a tiempo]]</f>
        <v>1</v>
      </c>
    </row>
    <row r="78" spans="1:17" x14ac:dyDescent="0.2">
      <c r="A78" s="1">
        <v>43202</v>
      </c>
      <c r="B78" s="2" t="s">
        <v>904</v>
      </c>
      <c r="C78" s="2">
        <v>362710</v>
      </c>
      <c r="D78" s="2" t="s">
        <v>510</v>
      </c>
      <c r="E78" s="2" t="s">
        <v>10</v>
      </c>
      <c r="F78" s="2" t="s">
        <v>17</v>
      </c>
      <c r="G78" s="2" t="s">
        <v>15</v>
      </c>
      <c r="H78" s="2">
        <v>427</v>
      </c>
      <c r="I78" s="2">
        <v>427</v>
      </c>
      <c r="J78" s="1">
        <v>43202</v>
      </c>
      <c r="K78" s="2">
        <f>_xlfn.DAYS(Tabla1[[#This Row],[Fecha de entrega real]],Tabla1[[#This Row],[Fecha]])</f>
        <v>0</v>
      </c>
      <c r="L78" s="2">
        <f>VLOOKUP(Tabla1[[#This Row],[Código]],Tabla1345[#All],6,0)</f>
        <v>26</v>
      </c>
      <c r="M78" s="2" t="str">
        <f>VLOOKUP(MONTH(Tabla1[[#This Row],[Fecha]]),Tabla2[],2,0)</f>
        <v>Abr</v>
      </c>
      <c r="N78" s="2">
        <f>YEAR(Tabla1[[#This Row],[Fecha]])</f>
        <v>2018</v>
      </c>
      <c r="O78" s="15">
        <f>IF(Tabla1[[#This Row],[Cantidad solicitada en O/C]]=Tabla1[[#This Row],[Cantidad entregada]],1,0)</f>
        <v>1</v>
      </c>
      <c r="P78" s="15">
        <f>IF(Tabla1[[#This Row],[Días transcurridos]]&lt;=Tabla1[[#This Row],[Lead time]],1,0)</f>
        <v>1</v>
      </c>
      <c r="Q78" s="15">
        <f>Tabla1[[#This Row],[Entregas completas %]]*Tabla1[[#This Row],[Entregas a tiempo]]</f>
        <v>1</v>
      </c>
    </row>
    <row r="79" spans="1:17" x14ac:dyDescent="0.2">
      <c r="A79" s="1">
        <v>43205</v>
      </c>
      <c r="B79" s="2" t="s">
        <v>991</v>
      </c>
      <c r="C79" s="2">
        <v>347646</v>
      </c>
      <c r="D79" s="2" t="s">
        <v>710</v>
      </c>
      <c r="E79" s="2" t="s">
        <v>10</v>
      </c>
      <c r="F79" s="2" t="s">
        <v>21</v>
      </c>
      <c r="G79" s="2" t="s">
        <v>28</v>
      </c>
      <c r="H79" s="2">
        <v>140</v>
      </c>
      <c r="I79" s="2">
        <v>103</v>
      </c>
      <c r="J79" s="1">
        <v>43212</v>
      </c>
      <c r="K79" s="2">
        <f>_xlfn.DAYS(Tabla1[[#This Row],[Fecha de entrega real]],Tabla1[[#This Row],[Fecha]])</f>
        <v>7</v>
      </c>
      <c r="L79" s="2">
        <f>VLOOKUP(Tabla1[[#This Row],[Código]],Tabla1345[#All],6,0)</f>
        <v>6</v>
      </c>
      <c r="M79" s="2" t="str">
        <f>VLOOKUP(MONTH(Tabla1[[#This Row],[Fecha]]),Tabla2[],2,0)</f>
        <v>Abr</v>
      </c>
      <c r="N79" s="2">
        <f>YEAR(Tabla1[[#This Row],[Fecha]])</f>
        <v>2018</v>
      </c>
      <c r="O79" s="15">
        <f>IF(Tabla1[[#This Row],[Cantidad solicitada en O/C]]=Tabla1[[#This Row],[Cantidad entregada]],1,0)</f>
        <v>0</v>
      </c>
      <c r="P79" s="15">
        <f>IF(Tabla1[[#This Row],[Días transcurridos]]&lt;=Tabla1[[#This Row],[Lead time]],1,0)</f>
        <v>0</v>
      </c>
      <c r="Q79" s="15">
        <f>Tabla1[[#This Row],[Entregas completas %]]*Tabla1[[#This Row],[Entregas a tiempo]]</f>
        <v>0</v>
      </c>
    </row>
    <row r="80" spans="1:17" x14ac:dyDescent="0.2">
      <c r="A80" s="1">
        <v>43205</v>
      </c>
      <c r="B80" s="2" t="s">
        <v>1251</v>
      </c>
      <c r="C80" s="2">
        <v>347681</v>
      </c>
      <c r="D80" s="2" t="s">
        <v>308</v>
      </c>
      <c r="E80" s="2" t="s">
        <v>10</v>
      </c>
      <c r="F80" s="2" t="s">
        <v>21</v>
      </c>
      <c r="G80" s="2" t="s">
        <v>12</v>
      </c>
      <c r="H80" s="2">
        <v>452</v>
      </c>
      <c r="I80" s="2">
        <v>429</v>
      </c>
      <c r="J80" s="1">
        <v>43205</v>
      </c>
      <c r="K80" s="2">
        <f>_xlfn.DAYS(Tabla1[[#This Row],[Fecha de entrega real]],Tabla1[[#This Row],[Fecha]])</f>
        <v>0</v>
      </c>
      <c r="L80" s="2">
        <f>VLOOKUP(Tabla1[[#This Row],[Código]],Tabla1345[#All],6,0)</f>
        <v>27</v>
      </c>
      <c r="M80" s="2" t="str">
        <f>VLOOKUP(MONTH(Tabla1[[#This Row],[Fecha]]),Tabla2[],2,0)</f>
        <v>Abr</v>
      </c>
      <c r="N80" s="2">
        <f>YEAR(Tabla1[[#This Row],[Fecha]])</f>
        <v>2018</v>
      </c>
      <c r="O80" s="15">
        <f>IF(Tabla1[[#This Row],[Cantidad solicitada en O/C]]=Tabla1[[#This Row],[Cantidad entregada]],1,0)</f>
        <v>0</v>
      </c>
      <c r="P80" s="15">
        <f>IF(Tabla1[[#This Row],[Días transcurridos]]&lt;=Tabla1[[#This Row],[Lead time]],1,0)</f>
        <v>1</v>
      </c>
      <c r="Q80" s="15">
        <f>Tabla1[[#This Row],[Entregas completas %]]*Tabla1[[#This Row],[Entregas a tiempo]]</f>
        <v>0</v>
      </c>
    </row>
    <row r="81" spans="1:17" x14ac:dyDescent="0.2">
      <c r="A81" s="1">
        <v>43206</v>
      </c>
      <c r="B81" s="2" t="s">
        <v>1108</v>
      </c>
      <c r="C81" s="2">
        <v>367927</v>
      </c>
      <c r="D81" s="2" t="s">
        <v>381</v>
      </c>
      <c r="E81" s="2" t="s">
        <v>10</v>
      </c>
      <c r="F81" s="2" t="s">
        <v>21</v>
      </c>
      <c r="G81" s="2" t="s">
        <v>30</v>
      </c>
      <c r="H81" s="2">
        <v>336</v>
      </c>
      <c r="I81" s="2">
        <v>336</v>
      </c>
      <c r="J81" s="1">
        <v>43206</v>
      </c>
      <c r="K81" s="2">
        <f>_xlfn.DAYS(Tabla1[[#This Row],[Fecha de entrega real]],Tabla1[[#This Row],[Fecha]])</f>
        <v>0</v>
      </c>
      <c r="L81" s="2">
        <f>VLOOKUP(Tabla1[[#This Row],[Código]],Tabla1345[#All],6,0)</f>
        <v>8</v>
      </c>
      <c r="M81" s="2" t="str">
        <f>VLOOKUP(MONTH(Tabla1[[#This Row],[Fecha]]),Tabla2[],2,0)</f>
        <v>Abr</v>
      </c>
      <c r="N81" s="2">
        <f>YEAR(Tabla1[[#This Row],[Fecha]])</f>
        <v>2018</v>
      </c>
      <c r="O81" s="15">
        <f>IF(Tabla1[[#This Row],[Cantidad solicitada en O/C]]=Tabla1[[#This Row],[Cantidad entregada]],1,0)</f>
        <v>1</v>
      </c>
      <c r="P81" s="15">
        <f>IF(Tabla1[[#This Row],[Días transcurridos]]&lt;=Tabla1[[#This Row],[Lead time]],1,0)</f>
        <v>1</v>
      </c>
      <c r="Q81" s="15">
        <f>Tabla1[[#This Row],[Entregas completas %]]*Tabla1[[#This Row],[Entregas a tiempo]]</f>
        <v>1</v>
      </c>
    </row>
    <row r="82" spans="1:17" x14ac:dyDescent="0.2">
      <c r="A82" s="1">
        <v>43206</v>
      </c>
      <c r="B82" s="2" t="s">
        <v>1144</v>
      </c>
      <c r="C82" s="2">
        <v>347873</v>
      </c>
      <c r="D82" s="2" t="s">
        <v>101</v>
      </c>
      <c r="E82" s="2" t="s">
        <v>10</v>
      </c>
      <c r="F82" s="2" t="s">
        <v>14</v>
      </c>
      <c r="G82" s="2" t="s">
        <v>26</v>
      </c>
      <c r="H82" s="2">
        <v>491</v>
      </c>
      <c r="I82" s="2">
        <v>491</v>
      </c>
      <c r="J82" s="1">
        <v>43206</v>
      </c>
      <c r="K82" s="2">
        <f>_xlfn.DAYS(Tabla1[[#This Row],[Fecha de entrega real]],Tabla1[[#This Row],[Fecha]])</f>
        <v>0</v>
      </c>
      <c r="L82" s="2">
        <f>VLOOKUP(Tabla1[[#This Row],[Código]],Tabla1345[#All],6,0)</f>
        <v>21</v>
      </c>
      <c r="M82" s="2" t="str">
        <f>VLOOKUP(MONTH(Tabla1[[#This Row],[Fecha]]),Tabla2[],2,0)</f>
        <v>Abr</v>
      </c>
      <c r="N82" s="2">
        <f>YEAR(Tabla1[[#This Row],[Fecha]])</f>
        <v>2018</v>
      </c>
      <c r="O82" s="15">
        <f>IF(Tabla1[[#This Row],[Cantidad solicitada en O/C]]=Tabla1[[#This Row],[Cantidad entregada]],1,0)</f>
        <v>1</v>
      </c>
      <c r="P82" s="15">
        <f>IF(Tabla1[[#This Row],[Días transcurridos]]&lt;=Tabla1[[#This Row],[Lead time]],1,0)</f>
        <v>1</v>
      </c>
      <c r="Q82" s="15">
        <f>Tabla1[[#This Row],[Entregas completas %]]*Tabla1[[#This Row],[Entregas a tiempo]]</f>
        <v>1</v>
      </c>
    </row>
    <row r="83" spans="1:17" x14ac:dyDescent="0.2">
      <c r="A83" s="1">
        <v>43206</v>
      </c>
      <c r="B83" s="2" t="s">
        <v>1146</v>
      </c>
      <c r="C83" s="2">
        <v>348096</v>
      </c>
      <c r="D83" s="2" t="s">
        <v>560</v>
      </c>
      <c r="E83" s="2" t="s">
        <v>10</v>
      </c>
      <c r="F83" s="2" t="s">
        <v>32</v>
      </c>
      <c r="G83" s="2" t="s">
        <v>36</v>
      </c>
      <c r="H83" s="2">
        <v>383</v>
      </c>
      <c r="I83" s="2">
        <v>383</v>
      </c>
      <c r="J83" s="1">
        <v>43206</v>
      </c>
      <c r="K83" s="2">
        <f>_xlfn.DAYS(Tabla1[[#This Row],[Fecha de entrega real]],Tabla1[[#This Row],[Fecha]])</f>
        <v>0</v>
      </c>
      <c r="L83" s="2">
        <f>VLOOKUP(Tabla1[[#This Row],[Código]],Tabla1345[#All],6,0)</f>
        <v>9</v>
      </c>
      <c r="M83" s="2" t="str">
        <f>VLOOKUP(MONTH(Tabla1[[#This Row],[Fecha]]),Tabla2[],2,0)</f>
        <v>Abr</v>
      </c>
      <c r="N83" s="2">
        <f>YEAR(Tabla1[[#This Row],[Fecha]])</f>
        <v>2018</v>
      </c>
      <c r="O83" s="15">
        <f>IF(Tabla1[[#This Row],[Cantidad solicitada en O/C]]=Tabla1[[#This Row],[Cantidad entregada]],1,0)</f>
        <v>1</v>
      </c>
      <c r="P83" s="15">
        <f>IF(Tabla1[[#This Row],[Días transcurridos]]&lt;=Tabla1[[#This Row],[Lead time]],1,0)</f>
        <v>1</v>
      </c>
      <c r="Q83" s="15">
        <f>Tabla1[[#This Row],[Entregas completas %]]*Tabla1[[#This Row],[Entregas a tiempo]]</f>
        <v>1</v>
      </c>
    </row>
    <row r="84" spans="1:17" x14ac:dyDescent="0.2">
      <c r="A84" s="1">
        <v>43207</v>
      </c>
      <c r="B84" s="2" t="s">
        <v>1010</v>
      </c>
      <c r="C84" s="2">
        <v>362658</v>
      </c>
      <c r="D84" s="2" t="s">
        <v>696</v>
      </c>
      <c r="E84" s="2" t="s">
        <v>10</v>
      </c>
      <c r="F84" s="2" t="s">
        <v>65</v>
      </c>
      <c r="G84" s="2" t="s">
        <v>26</v>
      </c>
      <c r="H84" s="2">
        <v>178</v>
      </c>
      <c r="I84" s="2">
        <v>178</v>
      </c>
      <c r="J84" s="1">
        <v>43221</v>
      </c>
      <c r="K84" s="2">
        <f>_xlfn.DAYS(Tabla1[[#This Row],[Fecha de entrega real]],Tabla1[[#This Row],[Fecha]])</f>
        <v>14</v>
      </c>
      <c r="L84" s="2">
        <f>VLOOKUP(Tabla1[[#This Row],[Código]],Tabla1345[#All],6,0)</f>
        <v>23</v>
      </c>
      <c r="M84" s="2" t="str">
        <f>VLOOKUP(MONTH(Tabla1[[#This Row],[Fecha]]),Tabla2[],2,0)</f>
        <v>Abr</v>
      </c>
      <c r="N84" s="2">
        <f>YEAR(Tabla1[[#This Row],[Fecha]])</f>
        <v>2018</v>
      </c>
      <c r="O84" s="15">
        <f>IF(Tabla1[[#This Row],[Cantidad solicitada en O/C]]=Tabla1[[#This Row],[Cantidad entregada]],1,0)</f>
        <v>1</v>
      </c>
      <c r="P84" s="15">
        <f>IF(Tabla1[[#This Row],[Días transcurridos]]&lt;=Tabla1[[#This Row],[Lead time]],1,0)</f>
        <v>1</v>
      </c>
      <c r="Q84" s="15">
        <f>Tabla1[[#This Row],[Entregas completas %]]*Tabla1[[#This Row],[Entregas a tiempo]]</f>
        <v>1</v>
      </c>
    </row>
    <row r="85" spans="1:17" x14ac:dyDescent="0.2">
      <c r="A85" s="1">
        <v>43209</v>
      </c>
      <c r="B85" s="2" t="s">
        <v>880</v>
      </c>
      <c r="C85" s="2">
        <v>347908</v>
      </c>
      <c r="D85" s="2" t="s">
        <v>629</v>
      </c>
      <c r="E85" s="2" t="s">
        <v>10</v>
      </c>
      <c r="F85" s="2" t="s">
        <v>70</v>
      </c>
      <c r="G85" s="2" t="s">
        <v>12</v>
      </c>
      <c r="H85" s="2">
        <v>481</v>
      </c>
      <c r="I85" s="2">
        <v>481</v>
      </c>
      <c r="J85" s="1">
        <v>43218</v>
      </c>
      <c r="K85" s="2">
        <f>_xlfn.DAYS(Tabla1[[#This Row],[Fecha de entrega real]],Tabla1[[#This Row],[Fecha]])</f>
        <v>9</v>
      </c>
      <c r="L85" s="2">
        <f>VLOOKUP(Tabla1[[#This Row],[Código]],Tabla1345[#All],6,0)</f>
        <v>14</v>
      </c>
      <c r="M85" s="2" t="str">
        <f>VLOOKUP(MONTH(Tabla1[[#This Row],[Fecha]]),Tabla2[],2,0)</f>
        <v>Abr</v>
      </c>
      <c r="N85" s="2">
        <f>YEAR(Tabla1[[#This Row],[Fecha]])</f>
        <v>2018</v>
      </c>
      <c r="O85" s="15">
        <f>IF(Tabla1[[#This Row],[Cantidad solicitada en O/C]]=Tabla1[[#This Row],[Cantidad entregada]],1,0)</f>
        <v>1</v>
      </c>
      <c r="P85" s="15">
        <f>IF(Tabla1[[#This Row],[Días transcurridos]]&lt;=Tabla1[[#This Row],[Lead time]],1,0)</f>
        <v>1</v>
      </c>
      <c r="Q85" s="15">
        <f>Tabla1[[#This Row],[Entregas completas %]]*Tabla1[[#This Row],[Entregas a tiempo]]</f>
        <v>1</v>
      </c>
    </row>
    <row r="86" spans="1:17" x14ac:dyDescent="0.2">
      <c r="A86" s="1">
        <v>43209</v>
      </c>
      <c r="B86" s="2" t="s">
        <v>965</v>
      </c>
      <c r="C86" s="2">
        <v>348552</v>
      </c>
      <c r="D86" s="2" t="s">
        <v>388</v>
      </c>
      <c r="E86" s="2" t="s">
        <v>10</v>
      </c>
      <c r="F86" s="2" t="s">
        <v>65</v>
      </c>
      <c r="G86" s="2" t="s">
        <v>12</v>
      </c>
      <c r="H86" s="2">
        <v>144</v>
      </c>
      <c r="I86" s="2">
        <v>125</v>
      </c>
      <c r="J86" s="1">
        <v>43209</v>
      </c>
      <c r="K86" s="2">
        <f>_xlfn.DAYS(Tabla1[[#This Row],[Fecha de entrega real]],Tabla1[[#This Row],[Fecha]])</f>
        <v>0</v>
      </c>
      <c r="L86" s="2">
        <f>VLOOKUP(Tabla1[[#This Row],[Código]],Tabla1345[#All],6,0)</f>
        <v>11</v>
      </c>
      <c r="M86" s="2" t="str">
        <f>VLOOKUP(MONTH(Tabla1[[#This Row],[Fecha]]),Tabla2[],2,0)</f>
        <v>Abr</v>
      </c>
      <c r="N86" s="2">
        <f>YEAR(Tabla1[[#This Row],[Fecha]])</f>
        <v>2018</v>
      </c>
      <c r="O86" s="15">
        <f>IF(Tabla1[[#This Row],[Cantidad solicitada en O/C]]=Tabla1[[#This Row],[Cantidad entregada]],1,0)</f>
        <v>0</v>
      </c>
      <c r="P86" s="15">
        <f>IF(Tabla1[[#This Row],[Días transcurridos]]&lt;=Tabla1[[#This Row],[Lead time]],1,0)</f>
        <v>1</v>
      </c>
      <c r="Q86" s="15">
        <f>Tabla1[[#This Row],[Entregas completas %]]*Tabla1[[#This Row],[Entregas a tiempo]]</f>
        <v>0</v>
      </c>
    </row>
    <row r="87" spans="1:17" x14ac:dyDescent="0.2">
      <c r="A87" s="1">
        <v>43209</v>
      </c>
      <c r="B87" s="2" t="s">
        <v>1157</v>
      </c>
      <c r="C87" s="2">
        <v>367769</v>
      </c>
      <c r="D87" s="2" t="s">
        <v>783</v>
      </c>
      <c r="E87" s="2" t="s">
        <v>10</v>
      </c>
      <c r="F87" s="2" t="s">
        <v>11</v>
      </c>
      <c r="G87" s="2" t="s">
        <v>26</v>
      </c>
      <c r="H87" s="2">
        <v>304</v>
      </c>
      <c r="I87" s="2">
        <v>246</v>
      </c>
      <c r="J87" s="1">
        <v>43209</v>
      </c>
      <c r="K87" s="2">
        <f>_xlfn.DAYS(Tabla1[[#This Row],[Fecha de entrega real]],Tabla1[[#This Row],[Fecha]])</f>
        <v>0</v>
      </c>
      <c r="L87" s="2">
        <f>VLOOKUP(Tabla1[[#This Row],[Código]],Tabla1345[#All],6,0)</f>
        <v>6</v>
      </c>
      <c r="M87" s="2" t="str">
        <f>VLOOKUP(MONTH(Tabla1[[#This Row],[Fecha]]),Tabla2[],2,0)</f>
        <v>Abr</v>
      </c>
      <c r="N87" s="2">
        <f>YEAR(Tabla1[[#This Row],[Fecha]])</f>
        <v>2018</v>
      </c>
      <c r="O87" s="15">
        <f>IF(Tabla1[[#This Row],[Cantidad solicitada en O/C]]=Tabla1[[#This Row],[Cantidad entregada]],1,0)</f>
        <v>0</v>
      </c>
      <c r="P87" s="15">
        <f>IF(Tabla1[[#This Row],[Días transcurridos]]&lt;=Tabla1[[#This Row],[Lead time]],1,0)</f>
        <v>1</v>
      </c>
      <c r="Q87" s="15">
        <f>Tabla1[[#This Row],[Entregas completas %]]*Tabla1[[#This Row],[Entregas a tiempo]]</f>
        <v>0</v>
      </c>
    </row>
    <row r="88" spans="1:17" x14ac:dyDescent="0.2">
      <c r="A88" s="1">
        <v>43211</v>
      </c>
      <c r="B88" s="2" t="s">
        <v>1208</v>
      </c>
      <c r="C88" s="2">
        <v>348653</v>
      </c>
      <c r="D88" s="2" t="s">
        <v>641</v>
      </c>
      <c r="E88" s="2" t="s">
        <v>10</v>
      </c>
      <c r="F88" s="2" t="s">
        <v>11</v>
      </c>
      <c r="G88" s="2" t="s">
        <v>26</v>
      </c>
      <c r="H88" s="2">
        <v>446</v>
      </c>
      <c r="I88" s="2">
        <v>446</v>
      </c>
      <c r="J88" s="1">
        <v>43211</v>
      </c>
      <c r="K88" s="2">
        <f>_xlfn.DAYS(Tabla1[[#This Row],[Fecha de entrega real]],Tabla1[[#This Row],[Fecha]])</f>
        <v>0</v>
      </c>
      <c r="L88" s="2">
        <f>VLOOKUP(Tabla1[[#This Row],[Código]],Tabla1345[#All],6,0)</f>
        <v>17</v>
      </c>
      <c r="M88" s="2" t="str">
        <f>VLOOKUP(MONTH(Tabla1[[#This Row],[Fecha]]),Tabla2[],2,0)</f>
        <v>Abr</v>
      </c>
      <c r="N88" s="2">
        <f>YEAR(Tabla1[[#This Row],[Fecha]])</f>
        <v>2018</v>
      </c>
      <c r="O88" s="15">
        <f>IF(Tabla1[[#This Row],[Cantidad solicitada en O/C]]=Tabla1[[#This Row],[Cantidad entregada]],1,0)</f>
        <v>1</v>
      </c>
      <c r="P88" s="15">
        <f>IF(Tabla1[[#This Row],[Días transcurridos]]&lt;=Tabla1[[#This Row],[Lead time]],1,0)</f>
        <v>1</v>
      </c>
      <c r="Q88" s="15">
        <f>Tabla1[[#This Row],[Entregas completas %]]*Tabla1[[#This Row],[Entregas a tiempo]]</f>
        <v>1</v>
      </c>
    </row>
    <row r="89" spans="1:17" x14ac:dyDescent="0.2">
      <c r="A89" s="1">
        <v>43213</v>
      </c>
      <c r="B89" s="2" t="s">
        <v>980</v>
      </c>
      <c r="C89" s="2">
        <v>348505</v>
      </c>
      <c r="D89" s="2" t="s">
        <v>495</v>
      </c>
      <c r="E89" s="2" t="s">
        <v>10</v>
      </c>
      <c r="F89" s="2" t="s">
        <v>21</v>
      </c>
      <c r="G89" s="2" t="s">
        <v>38</v>
      </c>
      <c r="H89" s="2">
        <v>308</v>
      </c>
      <c r="I89" s="2">
        <v>301</v>
      </c>
      <c r="J89" s="1">
        <v>43213</v>
      </c>
      <c r="K89" s="2">
        <f>_xlfn.DAYS(Tabla1[[#This Row],[Fecha de entrega real]],Tabla1[[#This Row],[Fecha]])</f>
        <v>0</v>
      </c>
      <c r="L89" s="2">
        <f>VLOOKUP(Tabla1[[#This Row],[Código]],Tabla1345[#All],6,0)</f>
        <v>22</v>
      </c>
      <c r="M89" s="2" t="str">
        <f>VLOOKUP(MONTH(Tabla1[[#This Row],[Fecha]]),Tabla2[],2,0)</f>
        <v>Abr</v>
      </c>
      <c r="N89" s="2">
        <f>YEAR(Tabla1[[#This Row],[Fecha]])</f>
        <v>2018</v>
      </c>
      <c r="O89" s="15">
        <f>IF(Tabla1[[#This Row],[Cantidad solicitada en O/C]]=Tabla1[[#This Row],[Cantidad entregada]],1,0)</f>
        <v>0</v>
      </c>
      <c r="P89" s="15">
        <f>IF(Tabla1[[#This Row],[Días transcurridos]]&lt;=Tabla1[[#This Row],[Lead time]],1,0)</f>
        <v>1</v>
      </c>
      <c r="Q89" s="15">
        <f>Tabla1[[#This Row],[Entregas completas %]]*Tabla1[[#This Row],[Entregas a tiempo]]</f>
        <v>0</v>
      </c>
    </row>
    <row r="90" spans="1:17" x14ac:dyDescent="0.2">
      <c r="A90" s="1">
        <v>43213</v>
      </c>
      <c r="B90" s="2" t="s">
        <v>1247</v>
      </c>
      <c r="C90" s="2">
        <v>353556</v>
      </c>
      <c r="D90" s="2" t="s">
        <v>618</v>
      </c>
      <c r="E90" s="2" t="s">
        <v>10</v>
      </c>
      <c r="F90" s="2" t="s">
        <v>21</v>
      </c>
      <c r="G90" s="2" t="s">
        <v>12</v>
      </c>
      <c r="H90" s="2">
        <v>130</v>
      </c>
      <c r="I90" s="2">
        <v>130</v>
      </c>
      <c r="J90" s="1">
        <v>43213</v>
      </c>
      <c r="K90" s="2">
        <f>_xlfn.DAYS(Tabla1[[#This Row],[Fecha de entrega real]],Tabla1[[#This Row],[Fecha]])</f>
        <v>0</v>
      </c>
      <c r="L90" s="2">
        <f>VLOOKUP(Tabla1[[#This Row],[Código]],Tabla1345[#All],6,0)</f>
        <v>8</v>
      </c>
      <c r="M90" s="2" t="str">
        <f>VLOOKUP(MONTH(Tabla1[[#This Row],[Fecha]]),Tabla2[],2,0)</f>
        <v>Abr</v>
      </c>
      <c r="N90" s="2">
        <f>YEAR(Tabla1[[#This Row],[Fecha]])</f>
        <v>2018</v>
      </c>
      <c r="O90" s="15">
        <f>IF(Tabla1[[#This Row],[Cantidad solicitada en O/C]]=Tabla1[[#This Row],[Cantidad entregada]],1,0)</f>
        <v>1</v>
      </c>
      <c r="P90" s="15">
        <f>IF(Tabla1[[#This Row],[Días transcurridos]]&lt;=Tabla1[[#This Row],[Lead time]],1,0)</f>
        <v>1</v>
      </c>
      <c r="Q90" s="15">
        <f>Tabla1[[#This Row],[Entregas completas %]]*Tabla1[[#This Row],[Entregas a tiempo]]</f>
        <v>1</v>
      </c>
    </row>
    <row r="91" spans="1:17" x14ac:dyDescent="0.2">
      <c r="A91" s="1">
        <v>43215</v>
      </c>
      <c r="B91" s="2" t="s">
        <v>915</v>
      </c>
      <c r="C91" s="2">
        <v>348604</v>
      </c>
      <c r="D91" s="2" t="s">
        <v>410</v>
      </c>
      <c r="E91" s="2" t="s">
        <v>10</v>
      </c>
      <c r="F91" s="2" t="s">
        <v>65</v>
      </c>
      <c r="G91" s="2" t="s">
        <v>44</v>
      </c>
      <c r="H91" s="2">
        <v>465</v>
      </c>
      <c r="I91" s="2">
        <v>381</v>
      </c>
      <c r="J91" s="1">
        <v>43215</v>
      </c>
      <c r="K91" s="2">
        <f>_xlfn.DAYS(Tabla1[[#This Row],[Fecha de entrega real]],Tabla1[[#This Row],[Fecha]])</f>
        <v>0</v>
      </c>
      <c r="L91" s="2">
        <f>VLOOKUP(Tabla1[[#This Row],[Código]],Tabla1345[#All],6,0)</f>
        <v>7</v>
      </c>
      <c r="M91" s="2" t="str">
        <f>VLOOKUP(MONTH(Tabla1[[#This Row],[Fecha]]),Tabla2[],2,0)</f>
        <v>Abr</v>
      </c>
      <c r="N91" s="2">
        <f>YEAR(Tabla1[[#This Row],[Fecha]])</f>
        <v>2018</v>
      </c>
      <c r="O91" s="15">
        <f>IF(Tabla1[[#This Row],[Cantidad solicitada en O/C]]=Tabla1[[#This Row],[Cantidad entregada]],1,0)</f>
        <v>0</v>
      </c>
      <c r="P91" s="15">
        <f>IF(Tabla1[[#This Row],[Días transcurridos]]&lt;=Tabla1[[#This Row],[Lead time]],1,0)</f>
        <v>1</v>
      </c>
      <c r="Q91" s="15">
        <f>Tabla1[[#This Row],[Entregas completas %]]*Tabla1[[#This Row],[Entregas a tiempo]]</f>
        <v>0</v>
      </c>
    </row>
    <row r="92" spans="1:17" x14ac:dyDescent="0.2">
      <c r="A92" s="1">
        <v>43215</v>
      </c>
      <c r="B92" s="2" t="s">
        <v>975</v>
      </c>
      <c r="C92" s="2">
        <v>348214</v>
      </c>
      <c r="D92" s="2" t="s">
        <v>165</v>
      </c>
      <c r="E92" s="2" t="s">
        <v>10</v>
      </c>
      <c r="F92" s="2" t="s">
        <v>11</v>
      </c>
      <c r="G92" s="2" t="s">
        <v>30</v>
      </c>
      <c r="H92" s="2">
        <v>192</v>
      </c>
      <c r="I92" s="2">
        <v>192</v>
      </c>
      <c r="J92" s="1">
        <v>43215</v>
      </c>
      <c r="K92" s="2">
        <f>_xlfn.DAYS(Tabla1[[#This Row],[Fecha de entrega real]],Tabla1[[#This Row],[Fecha]])</f>
        <v>0</v>
      </c>
      <c r="L92" s="2">
        <f>VLOOKUP(Tabla1[[#This Row],[Código]],Tabla1345[#All],6,0)</f>
        <v>11</v>
      </c>
      <c r="M92" s="2" t="str">
        <f>VLOOKUP(MONTH(Tabla1[[#This Row],[Fecha]]),Tabla2[],2,0)</f>
        <v>Abr</v>
      </c>
      <c r="N92" s="2">
        <f>YEAR(Tabla1[[#This Row],[Fecha]])</f>
        <v>2018</v>
      </c>
      <c r="O92" s="15">
        <f>IF(Tabla1[[#This Row],[Cantidad solicitada en O/C]]=Tabla1[[#This Row],[Cantidad entregada]],1,0)</f>
        <v>1</v>
      </c>
      <c r="P92" s="15">
        <f>IF(Tabla1[[#This Row],[Días transcurridos]]&lt;=Tabla1[[#This Row],[Lead time]],1,0)</f>
        <v>1</v>
      </c>
      <c r="Q92" s="15">
        <f>Tabla1[[#This Row],[Entregas completas %]]*Tabla1[[#This Row],[Entregas a tiempo]]</f>
        <v>1</v>
      </c>
    </row>
    <row r="93" spans="1:17" x14ac:dyDescent="0.2">
      <c r="A93" s="1">
        <v>43215</v>
      </c>
      <c r="B93" s="2" t="s">
        <v>1145</v>
      </c>
      <c r="C93" s="2">
        <v>347931</v>
      </c>
      <c r="D93" s="2" t="s">
        <v>104</v>
      </c>
      <c r="E93" s="2" t="s">
        <v>10</v>
      </c>
      <c r="F93" s="2" t="s">
        <v>70</v>
      </c>
      <c r="G93" s="2" t="s">
        <v>12</v>
      </c>
      <c r="H93" s="2">
        <v>167</v>
      </c>
      <c r="I93" s="2">
        <v>167</v>
      </c>
      <c r="J93" s="1">
        <v>43215</v>
      </c>
      <c r="K93" s="2">
        <f>_xlfn.DAYS(Tabla1[[#This Row],[Fecha de entrega real]],Tabla1[[#This Row],[Fecha]])</f>
        <v>0</v>
      </c>
      <c r="L93" s="2">
        <f>VLOOKUP(Tabla1[[#This Row],[Código]],Tabla1345[#All],6,0)</f>
        <v>14</v>
      </c>
      <c r="M93" s="2" t="str">
        <f>VLOOKUP(MONTH(Tabla1[[#This Row],[Fecha]]),Tabla2[],2,0)</f>
        <v>Abr</v>
      </c>
      <c r="N93" s="2">
        <f>YEAR(Tabla1[[#This Row],[Fecha]])</f>
        <v>2018</v>
      </c>
      <c r="O93" s="15">
        <f>IF(Tabla1[[#This Row],[Cantidad solicitada en O/C]]=Tabla1[[#This Row],[Cantidad entregada]],1,0)</f>
        <v>1</v>
      </c>
      <c r="P93" s="15">
        <f>IF(Tabla1[[#This Row],[Días transcurridos]]&lt;=Tabla1[[#This Row],[Lead time]],1,0)</f>
        <v>1</v>
      </c>
      <c r="Q93" s="15">
        <f>Tabla1[[#This Row],[Entregas completas %]]*Tabla1[[#This Row],[Entregas a tiempo]]</f>
        <v>1</v>
      </c>
    </row>
    <row r="94" spans="1:17" x14ac:dyDescent="0.2">
      <c r="A94" s="1">
        <v>43216</v>
      </c>
      <c r="B94" s="2" t="s">
        <v>865</v>
      </c>
      <c r="C94" s="2">
        <v>347794</v>
      </c>
      <c r="D94" s="2" t="s">
        <v>731</v>
      </c>
      <c r="E94" s="2" t="s">
        <v>10</v>
      </c>
      <c r="F94" s="2" t="s">
        <v>65</v>
      </c>
      <c r="G94" s="2" t="s">
        <v>12</v>
      </c>
      <c r="H94" s="2">
        <v>316</v>
      </c>
      <c r="I94" s="2">
        <v>316</v>
      </c>
      <c r="J94" s="1">
        <v>43235</v>
      </c>
      <c r="K94" s="2">
        <f>_xlfn.DAYS(Tabla1[[#This Row],[Fecha de entrega real]],Tabla1[[#This Row],[Fecha]])</f>
        <v>19</v>
      </c>
      <c r="L94" s="2">
        <f>VLOOKUP(Tabla1[[#This Row],[Código]],Tabla1345[#All],6,0)</f>
        <v>15</v>
      </c>
      <c r="M94" s="2" t="str">
        <f>VLOOKUP(MONTH(Tabla1[[#This Row],[Fecha]]),Tabla2[],2,0)</f>
        <v>Abr</v>
      </c>
      <c r="N94" s="2">
        <f>YEAR(Tabla1[[#This Row],[Fecha]])</f>
        <v>2018</v>
      </c>
      <c r="O94" s="15">
        <f>IF(Tabla1[[#This Row],[Cantidad solicitada en O/C]]=Tabla1[[#This Row],[Cantidad entregada]],1,0)</f>
        <v>1</v>
      </c>
      <c r="P94" s="15">
        <f>IF(Tabla1[[#This Row],[Días transcurridos]]&lt;=Tabla1[[#This Row],[Lead time]],1,0)</f>
        <v>0</v>
      </c>
      <c r="Q94" s="15">
        <f>Tabla1[[#This Row],[Entregas completas %]]*Tabla1[[#This Row],[Entregas a tiempo]]</f>
        <v>0</v>
      </c>
    </row>
    <row r="95" spans="1:17" x14ac:dyDescent="0.2">
      <c r="A95" s="1">
        <v>43217</v>
      </c>
      <c r="B95" s="2" t="s">
        <v>1175</v>
      </c>
      <c r="C95" s="2">
        <v>348522</v>
      </c>
      <c r="D95" s="2" t="s">
        <v>383</v>
      </c>
      <c r="E95" s="2" t="s">
        <v>10</v>
      </c>
      <c r="F95" s="2" t="s">
        <v>21</v>
      </c>
      <c r="G95" s="2" t="s">
        <v>28</v>
      </c>
      <c r="H95" s="2">
        <v>458</v>
      </c>
      <c r="I95" s="2">
        <v>458</v>
      </c>
      <c r="J95" s="1">
        <v>43217</v>
      </c>
      <c r="K95" s="2">
        <f>_xlfn.DAYS(Tabla1[[#This Row],[Fecha de entrega real]],Tabla1[[#This Row],[Fecha]])</f>
        <v>0</v>
      </c>
      <c r="L95" s="2">
        <f>VLOOKUP(Tabla1[[#This Row],[Código]],Tabla1345[#All],6,0)</f>
        <v>19</v>
      </c>
      <c r="M95" s="2" t="str">
        <f>VLOOKUP(MONTH(Tabla1[[#This Row],[Fecha]]),Tabla2[],2,0)</f>
        <v>Abr</v>
      </c>
      <c r="N95" s="2">
        <f>YEAR(Tabla1[[#This Row],[Fecha]])</f>
        <v>2018</v>
      </c>
      <c r="O95" s="15">
        <f>IF(Tabla1[[#This Row],[Cantidad solicitada en O/C]]=Tabla1[[#This Row],[Cantidad entregada]],1,0)</f>
        <v>1</v>
      </c>
      <c r="P95" s="15">
        <f>IF(Tabla1[[#This Row],[Días transcurridos]]&lt;=Tabla1[[#This Row],[Lead time]],1,0)</f>
        <v>1</v>
      </c>
      <c r="Q95" s="15">
        <f>Tabla1[[#This Row],[Entregas completas %]]*Tabla1[[#This Row],[Entregas a tiempo]]</f>
        <v>1</v>
      </c>
    </row>
    <row r="96" spans="1:17" x14ac:dyDescent="0.2">
      <c r="A96" s="1">
        <v>43220</v>
      </c>
      <c r="B96" s="2" t="s">
        <v>1128</v>
      </c>
      <c r="C96" s="2">
        <v>348309</v>
      </c>
      <c r="D96" s="2" t="s">
        <v>146</v>
      </c>
      <c r="E96" s="2" t="s">
        <v>10</v>
      </c>
      <c r="F96" s="2" t="s">
        <v>43</v>
      </c>
      <c r="G96" s="2" t="s">
        <v>12</v>
      </c>
      <c r="H96" s="2">
        <v>124</v>
      </c>
      <c r="I96" s="2">
        <v>88</v>
      </c>
      <c r="J96" s="1">
        <v>43240</v>
      </c>
      <c r="K96" s="2">
        <f>_xlfn.DAYS(Tabla1[[#This Row],[Fecha de entrega real]],Tabla1[[#This Row],[Fecha]])</f>
        <v>20</v>
      </c>
      <c r="L96" s="2">
        <f>VLOOKUP(Tabla1[[#This Row],[Código]],Tabla1345[#All],6,0)</f>
        <v>21</v>
      </c>
      <c r="M96" s="2" t="str">
        <f>VLOOKUP(MONTH(Tabla1[[#This Row],[Fecha]]),Tabla2[],2,0)</f>
        <v>Abr</v>
      </c>
      <c r="N96" s="2">
        <f>YEAR(Tabla1[[#This Row],[Fecha]])</f>
        <v>2018</v>
      </c>
      <c r="O96" s="15">
        <f>IF(Tabla1[[#This Row],[Cantidad solicitada en O/C]]=Tabla1[[#This Row],[Cantidad entregada]],1,0)</f>
        <v>0</v>
      </c>
      <c r="P96" s="15">
        <f>IF(Tabla1[[#This Row],[Días transcurridos]]&lt;=Tabla1[[#This Row],[Lead time]],1,0)</f>
        <v>1</v>
      </c>
      <c r="Q96" s="15">
        <f>Tabla1[[#This Row],[Entregas completas %]]*Tabla1[[#This Row],[Entregas a tiempo]]</f>
        <v>0</v>
      </c>
    </row>
    <row r="97" spans="1:17" x14ac:dyDescent="0.2">
      <c r="A97" s="1">
        <v>43221</v>
      </c>
      <c r="B97" s="2" t="s">
        <v>1156</v>
      </c>
      <c r="C97" s="2">
        <v>348771</v>
      </c>
      <c r="D97" s="2" t="s">
        <v>274</v>
      </c>
      <c r="E97" s="2" t="s">
        <v>10</v>
      </c>
      <c r="F97" s="2" t="s">
        <v>17</v>
      </c>
      <c r="G97" s="2" t="s">
        <v>15</v>
      </c>
      <c r="H97" s="2">
        <v>205</v>
      </c>
      <c r="I97" s="2">
        <v>205</v>
      </c>
      <c r="J97" s="1">
        <v>43240</v>
      </c>
      <c r="K97" s="2">
        <f>_xlfn.DAYS(Tabla1[[#This Row],[Fecha de entrega real]],Tabla1[[#This Row],[Fecha]])</f>
        <v>19</v>
      </c>
      <c r="L97" s="2">
        <f>VLOOKUP(Tabla1[[#This Row],[Código]],Tabla1345[#All],6,0)</f>
        <v>9</v>
      </c>
      <c r="M97" s="2" t="str">
        <f>VLOOKUP(MONTH(Tabla1[[#This Row],[Fecha]]),Tabla2[],2,0)</f>
        <v>May</v>
      </c>
      <c r="N97" s="2">
        <f>YEAR(Tabla1[[#This Row],[Fecha]])</f>
        <v>2018</v>
      </c>
      <c r="O97" s="15">
        <f>IF(Tabla1[[#This Row],[Cantidad solicitada en O/C]]=Tabla1[[#This Row],[Cantidad entregada]],1,0)</f>
        <v>1</v>
      </c>
      <c r="P97" s="15">
        <f>IF(Tabla1[[#This Row],[Días transcurridos]]&lt;=Tabla1[[#This Row],[Lead time]],1,0)</f>
        <v>0</v>
      </c>
      <c r="Q97" s="15">
        <f>Tabla1[[#This Row],[Entregas completas %]]*Tabla1[[#This Row],[Entregas a tiempo]]</f>
        <v>0</v>
      </c>
    </row>
    <row r="98" spans="1:17" x14ac:dyDescent="0.2">
      <c r="A98" s="1">
        <v>43224</v>
      </c>
      <c r="B98" s="2" t="s">
        <v>869</v>
      </c>
      <c r="C98" s="2">
        <v>348146</v>
      </c>
      <c r="D98" s="2" t="s">
        <v>367</v>
      </c>
      <c r="E98" s="2" t="s">
        <v>10</v>
      </c>
      <c r="F98" s="2" t="s">
        <v>23</v>
      </c>
      <c r="G98" s="2" t="s">
        <v>19</v>
      </c>
      <c r="H98" s="2">
        <v>170</v>
      </c>
      <c r="I98" s="2">
        <v>170</v>
      </c>
      <c r="J98" s="1">
        <v>43224</v>
      </c>
      <c r="K98" s="2">
        <f>_xlfn.DAYS(Tabla1[[#This Row],[Fecha de entrega real]],Tabla1[[#This Row],[Fecha]])</f>
        <v>0</v>
      </c>
      <c r="L98" s="2">
        <f>VLOOKUP(Tabla1[[#This Row],[Código]],Tabla1345[#All],6,0)</f>
        <v>24</v>
      </c>
      <c r="M98" s="2" t="str">
        <f>VLOOKUP(MONTH(Tabla1[[#This Row],[Fecha]]),Tabla2[],2,0)</f>
        <v>May</v>
      </c>
      <c r="N98" s="2">
        <f>YEAR(Tabla1[[#This Row],[Fecha]])</f>
        <v>2018</v>
      </c>
      <c r="O98" s="15">
        <f>IF(Tabla1[[#This Row],[Cantidad solicitada en O/C]]=Tabla1[[#This Row],[Cantidad entregada]],1,0)</f>
        <v>1</v>
      </c>
      <c r="P98" s="15">
        <f>IF(Tabla1[[#This Row],[Días transcurridos]]&lt;=Tabla1[[#This Row],[Lead time]],1,0)</f>
        <v>1</v>
      </c>
      <c r="Q98" s="15">
        <f>Tabla1[[#This Row],[Entregas completas %]]*Tabla1[[#This Row],[Entregas a tiempo]]</f>
        <v>1</v>
      </c>
    </row>
    <row r="99" spans="1:17" x14ac:dyDescent="0.2">
      <c r="A99" s="1">
        <v>43225</v>
      </c>
      <c r="B99" s="2" t="s">
        <v>1130</v>
      </c>
      <c r="C99" s="2">
        <v>364334</v>
      </c>
      <c r="D99" s="2" t="s">
        <v>678</v>
      </c>
      <c r="E99" s="2" t="s">
        <v>10</v>
      </c>
      <c r="F99" s="2" t="s">
        <v>61</v>
      </c>
      <c r="G99" s="2" t="s">
        <v>38</v>
      </c>
      <c r="H99" s="2">
        <v>274</v>
      </c>
      <c r="I99" s="2">
        <v>274</v>
      </c>
      <c r="J99" s="1">
        <v>43225</v>
      </c>
      <c r="K99" s="2">
        <f>_xlfn.DAYS(Tabla1[[#This Row],[Fecha de entrega real]],Tabla1[[#This Row],[Fecha]])</f>
        <v>0</v>
      </c>
      <c r="L99" s="2">
        <f>VLOOKUP(Tabla1[[#This Row],[Código]],Tabla1345[#All],6,0)</f>
        <v>17</v>
      </c>
      <c r="M99" s="2" t="str">
        <f>VLOOKUP(MONTH(Tabla1[[#This Row],[Fecha]]),Tabla2[],2,0)</f>
        <v>May</v>
      </c>
      <c r="N99" s="2">
        <f>YEAR(Tabla1[[#This Row],[Fecha]])</f>
        <v>2018</v>
      </c>
      <c r="O99" s="15">
        <f>IF(Tabla1[[#This Row],[Cantidad solicitada en O/C]]=Tabla1[[#This Row],[Cantidad entregada]],1,0)</f>
        <v>1</v>
      </c>
      <c r="P99" s="15">
        <f>IF(Tabla1[[#This Row],[Días transcurridos]]&lt;=Tabla1[[#This Row],[Lead time]],1,0)</f>
        <v>1</v>
      </c>
      <c r="Q99" s="15">
        <f>Tabla1[[#This Row],[Entregas completas %]]*Tabla1[[#This Row],[Entregas a tiempo]]</f>
        <v>1</v>
      </c>
    </row>
    <row r="100" spans="1:17" x14ac:dyDescent="0.2">
      <c r="A100" s="1">
        <v>43226</v>
      </c>
      <c r="B100" s="2" t="s">
        <v>1113</v>
      </c>
      <c r="C100" s="2">
        <v>347910</v>
      </c>
      <c r="D100" s="2" t="s">
        <v>695</v>
      </c>
      <c r="E100" s="2" t="s">
        <v>10</v>
      </c>
      <c r="F100" s="2" t="s">
        <v>70</v>
      </c>
      <c r="G100" s="2" t="s">
        <v>38</v>
      </c>
      <c r="H100" s="2">
        <v>155</v>
      </c>
      <c r="I100" s="2">
        <v>155</v>
      </c>
      <c r="J100" s="1">
        <v>43226</v>
      </c>
      <c r="K100" s="2">
        <f>_xlfn.DAYS(Tabla1[[#This Row],[Fecha de entrega real]],Tabla1[[#This Row],[Fecha]])</f>
        <v>0</v>
      </c>
      <c r="L100" s="2">
        <f>VLOOKUP(Tabla1[[#This Row],[Código]],Tabla1345[#All],6,0)</f>
        <v>18</v>
      </c>
      <c r="M100" s="2" t="str">
        <f>VLOOKUP(MONTH(Tabla1[[#This Row],[Fecha]]),Tabla2[],2,0)</f>
        <v>May</v>
      </c>
      <c r="N100" s="2">
        <f>YEAR(Tabla1[[#This Row],[Fecha]])</f>
        <v>2018</v>
      </c>
      <c r="O100" s="15">
        <f>IF(Tabla1[[#This Row],[Cantidad solicitada en O/C]]=Tabla1[[#This Row],[Cantidad entregada]],1,0)</f>
        <v>1</v>
      </c>
      <c r="P100" s="15">
        <f>IF(Tabla1[[#This Row],[Días transcurridos]]&lt;=Tabla1[[#This Row],[Lead time]],1,0)</f>
        <v>1</v>
      </c>
      <c r="Q100" s="15">
        <f>Tabla1[[#This Row],[Entregas completas %]]*Tabla1[[#This Row],[Entregas a tiempo]]</f>
        <v>1</v>
      </c>
    </row>
    <row r="101" spans="1:17" x14ac:dyDescent="0.2">
      <c r="A101" s="1">
        <v>43227</v>
      </c>
      <c r="B101" s="2" t="s">
        <v>1141</v>
      </c>
      <c r="C101" s="2">
        <v>348085</v>
      </c>
      <c r="D101" s="2" t="s">
        <v>59</v>
      </c>
      <c r="E101" s="2" t="s">
        <v>10</v>
      </c>
      <c r="F101" s="2" t="s">
        <v>11</v>
      </c>
      <c r="G101" s="2" t="s">
        <v>28</v>
      </c>
      <c r="H101" s="2">
        <v>398</v>
      </c>
      <c r="I101" s="2">
        <v>398</v>
      </c>
      <c r="J101" s="1">
        <v>43227</v>
      </c>
      <c r="K101" s="2">
        <f>_xlfn.DAYS(Tabla1[[#This Row],[Fecha de entrega real]],Tabla1[[#This Row],[Fecha]])</f>
        <v>0</v>
      </c>
      <c r="L101" s="2">
        <f>VLOOKUP(Tabla1[[#This Row],[Código]],Tabla1345[#All],6,0)</f>
        <v>16</v>
      </c>
      <c r="M101" s="2" t="str">
        <f>VLOOKUP(MONTH(Tabla1[[#This Row],[Fecha]]),Tabla2[],2,0)</f>
        <v>May</v>
      </c>
      <c r="N101" s="2">
        <f>YEAR(Tabla1[[#This Row],[Fecha]])</f>
        <v>2018</v>
      </c>
      <c r="O101" s="15">
        <f>IF(Tabla1[[#This Row],[Cantidad solicitada en O/C]]=Tabla1[[#This Row],[Cantidad entregada]],1,0)</f>
        <v>1</v>
      </c>
      <c r="P101" s="15">
        <f>IF(Tabla1[[#This Row],[Días transcurridos]]&lt;=Tabla1[[#This Row],[Lead time]],1,0)</f>
        <v>1</v>
      </c>
      <c r="Q101" s="15">
        <f>Tabla1[[#This Row],[Entregas completas %]]*Tabla1[[#This Row],[Entregas a tiempo]]</f>
        <v>1</v>
      </c>
    </row>
    <row r="102" spans="1:17" x14ac:dyDescent="0.2">
      <c r="A102" s="1">
        <v>43227</v>
      </c>
      <c r="B102" s="2" t="s">
        <v>1248</v>
      </c>
      <c r="C102" s="2">
        <v>348680</v>
      </c>
      <c r="D102" s="2" t="s">
        <v>202</v>
      </c>
      <c r="E102" s="2" t="s">
        <v>10</v>
      </c>
      <c r="F102" s="2" t="s">
        <v>21</v>
      </c>
      <c r="G102" s="2" t="s">
        <v>36</v>
      </c>
      <c r="H102" s="2">
        <v>336</v>
      </c>
      <c r="I102" s="2">
        <v>336</v>
      </c>
      <c r="J102" s="1">
        <v>43250</v>
      </c>
      <c r="K102" s="2">
        <f>_xlfn.DAYS(Tabla1[[#This Row],[Fecha de entrega real]],Tabla1[[#This Row],[Fecha]])</f>
        <v>23</v>
      </c>
      <c r="L102" s="2">
        <f>VLOOKUP(Tabla1[[#This Row],[Código]],Tabla1345[#All],6,0)</f>
        <v>6</v>
      </c>
      <c r="M102" s="2" t="str">
        <f>VLOOKUP(MONTH(Tabla1[[#This Row],[Fecha]]),Tabla2[],2,0)</f>
        <v>May</v>
      </c>
      <c r="N102" s="2">
        <f>YEAR(Tabla1[[#This Row],[Fecha]])</f>
        <v>2018</v>
      </c>
      <c r="O102" s="15">
        <f>IF(Tabla1[[#This Row],[Cantidad solicitada en O/C]]=Tabla1[[#This Row],[Cantidad entregada]],1,0)</f>
        <v>1</v>
      </c>
      <c r="P102" s="15">
        <f>IF(Tabla1[[#This Row],[Días transcurridos]]&lt;=Tabla1[[#This Row],[Lead time]],1,0)</f>
        <v>0</v>
      </c>
      <c r="Q102" s="15">
        <f>Tabla1[[#This Row],[Entregas completas %]]*Tabla1[[#This Row],[Entregas a tiempo]]</f>
        <v>0</v>
      </c>
    </row>
    <row r="103" spans="1:17" x14ac:dyDescent="0.2">
      <c r="A103" s="1">
        <v>43228</v>
      </c>
      <c r="B103" s="2" t="s">
        <v>866</v>
      </c>
      <c r="C103" s="2">
        <v>348578</v>
      </c>
      <c r="D103" s="2" t="s">
        <v>694</v>
      </c>
      <c r="E103" s="2" t="s">
        <v>10</v>
      </c>
      <c r="F103" s="2" t="s">
        <v>65</v>
      </c>
      <c r="G103" s="2" t="s">
        <v>15</v>
      </c>
      <c r="H103" s="2">
        <v>271</v>
      </c>
      <c r="I103" s="2">
        <v>271</v>
      </c>
      <c r="J103" s="1">
        <v>43228</v>
      </c>
      <c r="K103" s="2">
        <f>_xlfn.DAYS(Tabla1[[#This Row],[Fecha de entrega real]],Tabla1[[#This Row],[Fecha]])</f>
        <v>0</v>
      </c>
      <c r="L103" s="2">
        <f>VLOOKUP(Tabla1[[#This Row],[Código]],Tabla1345[#All],6,0)</f>
        <v>24</v>
      </c>
      <c r="M103" s="2" t="str">
        <f>VLOOKUP(MONTH(Tabla1[[#This Row],[Fecha]]),Tabla2[],2,0)</f>
        <v>May</v>
      </c>
      <c r="N103" s="2">
        <f>YEAR(Tabla1[[#This Row],[Fecha]])</f>
        <v>2018</v>
      </c>
      <c r="O103" s="15">
        <f>IF(Tabla1[[#This Row],[Cantidad solicitada en O/C]]=Tabla1[[#This Row],[Cantidad entregada]],1,0)</f>
        <v>1</v>
      </c>
      <c r="P103" s="15">
        <f>IF(Tabla1[[#This Row],[Días transcurridos]]&lt;=Tabla1[[#This Row],[Lead time]],1,0)</f>
        <v>1</v>
      </c>
      <c r="Q103" s="15">
        <f>Tabla1[[#This Row],[Entregas completas %]]*Tabla1[[#This Row],[Entregas a tiempo]]</f>
        <v>1</v>
      </c>
    </row>
    <row r="104" spans="1:17" x14ac:dyDescent="0.2">
      <c r="A104" s="1">
        <v>43228</v>
      </c>
      <c r="B104" s="2" t="s">
        <v>1135</v>
      </c>
      <c r="C104" s="2">
        <v>348798</v>
      </c>
      <c r="D104" s="2" t="s">
        <v>713</v>
      </c>
      <c r="E104" s="2" t="s">
        <v>10</v>
      </c>
      <c r="F104" s="2" t="s">
        <v>11</v>
      </c>
      <c r="G104" s="2" t="s">
        <v>15</v>
      </c>
      <c r="H104" s="2">
        <v>192</v>
      </c>
      <c r="I104" s="2">
        <v>147</v>
      </c>
      <c r="J104" s="1">
        <v>43228</v>
      </c>
      <c r="K104" s="2">
        <f>_xlfn.DAYS(Tabla1[[#This Row],[Fecha de entrega real]],Tabla1[[#This Row],[Fecha]])</f>
        <v>0</v>
      </c>
      <c r="L104" s="2">
        <f>VLOOKUP(Tabla1[[#This Row],[Código]],Tabla1345[#All],6,0)</f>
        <v>21</v>
      </c>
      <c r="M104" s="2" t="str">
        <f>VLOOKUP(MONTH(Tabla1[[#This Row],[Fecha]]),Tabla2[],2,0)</f>
        <v>May</v>
      </c>
      <c r="N104" s="2">
        <f>YEAR(Tabla1[[#This Row],[Fecha]])</f>
        <v>2018</v>
      </c>
      <c r="O104" s="15">
        <f>IF(Tabla1[[#This Row],[Cantidad solicitada en O/C]]=Tabla1[[#This Row],[Cantidad entregada]],1,0)</f>
        <v>0</v>
      </c>
      <c r="P104" s="15">
        <f>IF(Tabla1[[#This Row],[Días transcurridos]]&lt;=Tabla1[[#This Row],[Lead time]],1,0)</f>
        <v>1</v>
      </c>
      <c r="Q104" s="15">
        <f>Tabla1[[#This Row],[Entregas completas %]]*Tabla1[[#This Row],[Entregas a tiempo]]</f>
        <v>0</v>
      </c>
    </row>
    <row r="105" spans="1:17" x14ac:dyDescent="0.2">
      <c r="A105" s="1">
        <v>43231</v>
      </c>
      <c r="B105" s="2" t="s">
        <v>1103</v>
      </c>
      <c r="C105" s="2">
        <v>362799</v>
      </c>
      <c r="D105" s="2" t="s">
        <v>456</v>
      </c>
      <c r="E105" s="2" t="s">
        <v>10</v>
      </c>
      <c r="F105" s="2" t="s">
        <v>17</v>
      </c>
      <c r="G105" s="2" t="s">
        <v>19</v>
      </c>
      <c r="H105" s="2">
        <v>351</v>
      </c>
      <c r="I105" s="2">
        <v>351</v>
      </c>
      <c r="J105" s="1">
        <v>43231</v>
      </c>
      <c r="K105" s="2">
        <f>_xlfn.DAYS(Tabla1[[#This Row],[Fecha de entrega real]],Tabla1[[#This Row],[Fecha]])</f>
        <v>0</v>
      </c>
      <c r="L105" s="2">
        <f>VLOOKUP(Tabla1[[#This Row],[Código]],Tabla1345[#All],6,0)</f>
        <v>30</v>
      </c>
      <c r="M105" s="2" t="str">
        <f>VLOOKUP(MONTH(Tabla1[[#This Row],[Fecha]]),Tabla2[],2,0)</f>
        <v>May</v>
      </c>
      <c r="N105" s="2">
        <f>YEAR(Tabla1[[#This Row],[Fecha]])</f>
        <v>2018</v>
      </c>
      <c r="O105" s="15">
        <f>IF(Tabla1[[#This Row],[Cantidad solicitada en O/C]]=Tabla1[[#This Row],[Cantidad entregada]],1,0)</f>
        <v>1</v>
      </c>
      <c r="P105" s="15">
        <f>IF(Tabla1[[#This Row],[Días transcurridos]]&lt;=Tabla1[[#This Row],[Lead time]],1,0)</f>
        <v>1</v>
      </c>
      <c r="Q105" s="15">
        <f>Tabla1[[#This Row],[Entregas completas %]]*Tabla1[[#This Row],[Entregas a tiempo]]</f>
        <v>1</v>
      </c>
    </row>
    <row r="106" spans="1:17" x14ac:dyDescent="0.2">
      <c r="A106" s="1">
        <v>43232</v>
      </c>
      <c r="B106" s="2" t="s">
        <v>1125</v>
      </c>
      <c r="C106" s="2">
        <v>348284</v>
      </c>
      <c r="D106" s="2" t="s">
        <v>22</v>
      </c>
      <c r="E106" s="2" t="s">
        <v>10</v>
      </c>
      <c r="F106" s="2" t="s">
        <v>23</v>
      </c>
      <c r="G106" s="2" t="s">
        <v>30</v>
      </c>
      <c r="H106" s="2">
        <v>220</v>
      </c>
      <c r="I106" s="2">
        <v>198</v>
      </c>
      <c r="J106" s="1">
        <v>43250</v>
      </c>
      <c r="K106" s="2">
        <f>_xlfn.DAYS(Tabla1[[#This Row],[Fecha de entrega real]],Tabla1[[#This Row],[Fecha]])</f>
        <v>18</v>
      </c>
      <c r="L106" s="2">
        <f>VLOOKUP(Tabla1[[#This Row],[Código]],Tabla1345[#All],6,0)</f>
        <v>30</v>
      </c>
      <c r="M106" s="2" t="str">
        <f>VLOOKUP(MONTH(Tabla1[[#This Row],[Fecha]]),Tabla2[],2,0)</f>
        <v>May</v>
      </c>
      <c r="N106" s="2">
        <f>YEAR(Tabla1[[#This Row],[Fecha]])</f>
        <v>2018</v>
      </c>
      <c r="O106" s="15">
        <f>IF(Tabla1[[#This Row],[Cantidad solicitada en O/C]]=Tabla1[[#This Row],[Cantidad entregada]],1,0)</f>
        <v>0</v>
      </c>
      <c r="P106" s="15">
        <f>IF(Tabla1[[#This Row],[Días transcurridos]]&lt;=Tabla1[[#This Row],[Lead time]],1,0)</f>
        <v>1</v>
      </c>
      <c r="Q106" s="15">
        <f>Tabla1[[#This Row],[Entregas completas %]]*Tabla1[[#This Row],[Entregas a tiempo]]</f>
        <v>0</v>
      </c>
    </row>
    <row r="107" spans="1:17" x14ac:dyDescent="0.2">
      <c r="A107" s="1">
        <v>43233</v>
      </c>
      <c r="B107" s="2" t="s">
        <v>1168</v>
      </c>
      <c r="C107" s="2">
        <v>366792</v>
      </c>
      <c r="D107" s="2" t="s">
        <v>686</v>
      </c>
      <c r="E107" s="2" t="s">
        <v>10</v>
      </c>
      <c r="F107" s="2" t="s">
        <v>25</v>
      </c>
      <c r="G107" s="2" t="s">
        <v>12</v>
      </c>
      <c r="H107" s="2">
        <v>165</v>
      </c>
      <c r="I107" s="2">
        <v>138</v>
      </c>
      <c r="J107" s="1">
        <v>43240</v>
      </c>
      <c r="K107" s="2">
        <f>_xlfn.DAYS(Tabla1[[#This Row],[Fecha de entrega real]],Tabla1[[#This Row],[Fecha]])</f>
        <v>7</v>
      </c>
      <c r="L107" s="2">
        <f>VLOOKUP(Tabla1[[#This Row],[Código]],Tabla1345[#All],6,0)</f>
        <v>11</v>
      </c>
      <c r="M107" s="2" t="str">
        <f>VLOOKUP(MONTH(Tabla1[[#This Row],[Fecha]]),Tabla2[],2,0)</f>
        <v>May</v>
      </c>
      <c r="N107" s="2">
        <f>YEAR(Tabla1[[#This Row],[Fecha]])</f>
        <v>2018</v>
      </c>
      <c r="O107" s="15">
        <f>IF(Tabla1[[#This Row],[Cantidad solicitada en O/C]]=Tabla1[[#This Row],[Cantidad entregada]],1,0)</f>
        <v>0</v>
      </c>
      <c r="P107" s="15">
        <f>IF(Tabla1[[#This Row],[Días transcurridos]]&lt;=Tabla1[[#This Row],[Lead time]],1,0)</f>
        <v>1</v>
      </c>
      <c r="Q107" s="15">
        <f>Tabla1[[#This Row],[Entregas completas %]]*Tabla1[[#This Row],[Entregas a tiempo]]</f>
        <v>0</v>
      </c>
    </row>
    <row r="108" spans="1:17" x14ac:dyDescent="0.2">
      <c r="A108" s="1">
        <v>43233</v>
      </c>
      <c r="B108" s="2" t="s">
        <v>1228</v>
      </c>
      <c r="C108" s="2">
        <v>347661</v>
      </c>
      <c r="D108" s="2" t="s">
        <v>606</v>
      </c>
      <c r="E108" s="2" t="s">
        <v>10</v>
      </c>
      <c r="F108" s="2" t="s">
        <v>65</v>
      </c>
      <c r="G108" s="2" t="s">
        <v>33</v>
      </c>
      <c r="H108" s="2">
        <v>134</v>
      </c>
      <c r="I108" s="2">
        <v>109</v>
      </c>
      <c r="J108" s="1">
        <v>43233</v>
      </c>
      <c r="K108" s="2">
        <f>_xlfn.DAYS(Tabla1[[#This Row],[Fecha de entrega real]],Tabla1[[#This Row],[Fecha]])</f>
        <v>0</v>
      </c>
      <c r="L108" s="2">
        <f>VLOOKUP(Tabla1[[#This Row],[Código]],Tabla1345[#All],6,0)</f>
        <v>15</v>
      </c>
      <c r="M108" s="2" t="str">
        <f>VLOOKUP(MONTH(Tabla1[[#This Row],[Fecha]]),Tabla2[],2,0)</f>
        <v>May</v>
      </c>
      <c r="N108" s="2">
        <f>YEAR(Tabla1[[#This Row],[Fecha]])</f>
        <v>2018</v>
      </c>
      <c r="O108" s="15">
        <f>IF(Tabla1[[#This Row],[Cantidad solicitada en O/C]]=Tabla1[[#This Row],[Cantidad entregada]],1,0)</f>
        <v>0</v>
      </c>
      <c r="P108" s="15">
        <f>IF(Tabla1[[#This Row],[Días transcurridos]]&lt;=Tabla1[[#This Row],[Lead time]],1,0)</f>
        <v>1</v>
      </c>
      <c r="Q108" s="15">
        <f>Tabla1[[#This Row],[Entregas completas %]]*Tabla1[[#This Row],[Entregas a tiempo]]</f>
        <v>0</v>
      </c>
    </row>
    <row r="109" spans="1:17" x14ac:dyDescent="0.2">
      <c r="A109" s="1">
        <v>43234</v>
      </c>
      <c r="B109" s="2" t="s">
        <v>1063</v>
      </c>
      <c r="C109" s="2">
        <v>348424</v>
      </c>
      <c r="D109" s="2" t="s">
        <v>672</v>
      </c>
      <c r="E109" s="2" t="s">
        <v>10</v>
      </c>
      <c r="F109" s="2" t="s">
        <v>61</v>
      </c>
      <c r="G109" s="2" t="s">
        <v>38</v>
      </c>
      <c r="H109" s="2">
        <v>395</v>
      </c>
      <c r="I109" s="2">
        <v>395</v>
      </c>
      <c r="J109" s="1">
        <v>43234</v>
      </c>
      <c r="K109" s="2">
        <f>_xlfn.DAYS(Tabla1[[#This Row],[Fecha de entrega real]],Tabla1[[#This Row],[Fecha]])</f>
        <v>0</v>
      </c>
      <c r="L109" s="2">
        <f>VLOOKUP(Tabla1[[#This Row],[Código]],Tabla1345[#All],6,0)</f>
        <v>25</v>
      </c>
      <c r="M109" s="2" t="str">
        <f>VLOOKUP(MONTH(Tabla1[[#This Row],[Fecha]]),Tabla2[],2,0)</f>
        <v>May</v>
      </c>
      <c r="N109" s="2">
        <f>YEAR(Tabla1[[#This Row],[Fecha]])</f>
        <v>2018</v>
      </c>
      <c r="O109" s="15">
        <f>IF(Tabla1[[#This Row],[Cantidad solicitada en O/C]]=Tabla1[[#This Row],[Cantidad entregada]],1,0)</f>
        <v>1</v>
      </c>
      <c r="P109" s="15">
        <f>IF(Tabla1[[#This Row],[Días transcurridos]]&lt;=Tabla1[[#This Row],[Lead time]],1,0)</f>
        <v>1</v>
      </c>
      <c r="Q109" s="15">
        <f>Tabla1[[#This Row],[Entregas completas %]]*Tabla1[[#This Row],[Entregas a tiempo]]</f>
        <v>1</v>
      </c>
    </row>
    <row r="110" spans="1:17" x14ac:dyDescent="0.2">
      <c r="A110" s="1">
        <v>43236</v>
      </c>
      <c r="B110" s="2" t="s">
        <v>875</v>
      </c>
      <c r="C110" s="2">
        <v>348205</v>
      </c>
      <c r="D110" s="2" t="s">
        <v>325</v>
      </c>
      <c r="E110" s="2" t="s">
        <v>10</v>
      </c>
      <c r="F110" s="2" t="s">
        <v>43</v>
      </c>
      <c r="G110" s="2" t="s">
        <v>26</v>
      </c>
      <c r="H110" s="2">
        <v>356</v>
      </c>
      <c r="I110" s="2">
        <v>284</v>
      </c>
      <c r="J110" s="1">
        <v>43236</v>
      </c>
      <c r="K110" s="2">
        <f>_xlfn.DAYS(Tabla1[[#This Row],[Fecha de entrega real]],Tabla1[[#This Row],[Fecha]])</f>
        <v>0</v>
      </c>
      <c r="L110" s="2">
        <f>VLOOKUP(Tabla1[[#This Row],[Código]],Tabla1345[#All],6,0)</f>
        <v>5</v>
      </c>
      <c r="M110" s="2" t="str">
        <f>VLOOKUP(MONTH(Tabla1[[#This Row],[Fecha]]),Tabla2[],2,0)</f>
        <v>May</v>
      </c>
      <c r="N110" s="2">
        <f>YEAR(Tabla1[[#This Row],[Fecha]])</f>
        <v>2018</v>
      </c>
      <c r="O110" s="15">
        <f>IF(Tabla1[[#This Row],[Cantidad solicitada en O/C]]=Tabla1[[#This Row],[Cantidad entregada]],1,0)</f>
        <v>0</v>
      </c>
      <c r="P110" s="15">
        <f>IF(Tabla1[[#This Row],[Días transcurridos]]&lt;=Tabla1[[#This Row],[Lead time]],1,0)</f>
        <v>1</v>
      </c>
      <c r="Q110" s="15">
        <f>Tabla1[[#This Row],[Entregas completas %]]*Tabla1[[#This Row],[Entregas a tiempo]]</f>
        <v>0</v>
      </c>
    </row>
    <row r="111" spans="1:17" x14ac:dyDescent="0.2">
      <c r="A111" s="1">
        <v>43236</v>
      </c>
      <c r="B111" s="2" t="s">
        <v>1126</v>
      </c>
      <c r="C111" s="2">
        <v>348617</v>
      </c>
      <c r="D111" s="2" t="s">
        <v>668</v>
      </c>
      <c r="E111" s="2" t="s">
        <v>10</v>
      </c>
      <c r="F111" s="2" t="s">
        <v>32</v>
      </c>
      <c r="G111" s="2" t="s">
        <v>33</v>
      </c>
      <c r="H111" s="2">
        <v>434</v>
      </c>
      <c r="I111" s="2">
        <v>308</v>
      </c>
      <c r="J111" s="1">
        <v>43236</v>
      </c>
      <c r="K111" s="2">
        <f>_xlfn.DAYS(Tabla1[[#This Row],[Fecha de entrega real]],Tabla1[[#This Row],[Fecha]])</f>
        <v>0</v>
      </c>
      <c r="L111" s="2">
        <f>VLOOKUP(Tabla1[[#This Row],[Código]],Tabla1345[#All],6,0)</f>
        <v>16</v>
      </c>
      <c r="M111" s="2" t="str">
        <f>VLOOKUP(MONTH(Tabla1[[#This Row],[Fecha]]),Tabla2[],2,0)</f>
        <v>May</v>
      </c>
      <c r="N111" s="2">
        <f>YEAR(Tabla1[[#This Row],[Fecha]])</f>
        <v>2018</v>
      </c>
      <c r="O111" s="15">
        <f>IF(Tabla1[[#This Row],[Cantidad solicitada en O/C]]=Tabla1[[#This Row],[Cantidad entregada]],1,0)</f>
        <v>0</v>
      </c>
      <c r="P111" s="15">
        <f>IF(Tabla1[[#This Row],[Días transcurridos]]&lt;=Tabla1[[#This Row],[Lead time]],1,0)</f>
        <v>1</v>
      </c>
      <c r="Q111" s="15">
        <f>Tabla1[[#This Row],[Entregas completas %]]*Tabla1[[#This Row],[Entregas a tiempo]]</f>
        <v>0</v>
      </c>
    </row>
    <row r="112" spans="1:17" x14ac:dyDescent="0.2">
      <c r="A112" s="1">
        <v>43238</v>
      </c>
      <c r="B112" s="2" t="s">
        <v>1142</v>
      </c>
      <c r="C112" s="2">
        <v>348305</v>
      </c>
      <c r="D112" s="2" t="s">
        <v>371</v>
      </c>
      <c r="E112" s="2" t="s">
        <v>10</v>
      </c>
      <c r="F112" s="2" t="s">
        <v>72</v>
      </c>
      <c r="G112" s="2" t="s">
        <v>30</v>
      </c>
      <c r="H112" s="2">
        <v>108</v>
      </c>
      <c r="I112" s="2">
        <v>108</v>
      </c>
      <c r="J112" s="1">
        <v>43238</v>
      </c>
      <c r="K112" s="2">
        <f>_xlfn.DAYS(Tabla1[[#This Row],[Fecha de entrega real]],Tabla1[[#This Row],[Fecha]])</f>
        <v>0</v>
      </c>
      <c r="L112" s="2">
        <f>VLOOKUP(Tabla1[[#This Row],[Código]],Tabla1345[#All],6,0)</f>
        <v>22</v>
      </c>
      <c r="M112" s="2" t="str">
        <f>VLOOKUP(MONTH(Tabla1[[#This Row],[Fecha]]),Tabla2[],2,0)</f>
        <v>May</v>
      </c>
      <c r="N112" s="2">
        <f>YEAR(Tabla1[[#This Row],[Fecha]])</f>
        <v>2018</v>
      </c>
      <c r="O112" s="15">
        <f>IF(Tabla1[[#This Row],[Cantidad solicitada en O/C]]=Tabla1[[#This Row],[Cantidad entregada]],1,0)</f>
        <v>1</v>
      </c>
      <c r="P112" s="15">
        <f>IF(Tabla1[[#This Row],[Días transcurridos]]&lt;=Tabla1[[#This Row],[Lead time]],1,0)</f>
        <v>1</v>
      </c>
      <c r="Q112" s="15">
        <f>Tabla1[[#This Row],[Entregas completas %]]*Tabla1[[#This Row],[Entregas a tiempo]]</f>
        <v>1</v>
      </c>
    </row>
    <row r="113" spans="1:17" x14ac:dyDescent="0.2">
      <c r="A113" s="1">
        <v>43240</v>
      </c>
      <c r="B113" s="2" t="s">
        <v>1032</v>
      </c>
      <c r="C113" s="2">
        <v>348630</v>
      </c>
      <c r="D113" s="2" t="s">
        <v>207</v>
      </c>
      <c r="E113" s="2" t="s">
        <v>10</v>
      </c>
      <c r="F113" s="2" t="s">
        <v>21</v>
      </c>
      <c r="G113" s="2" t="s">
        <v>12</v>
      </c>
      <c r="H113" s="2">
        <v>286</v>
      </c>
      <c r="I113" s="2">
        <v>286</v>
      </c>
      <c r="J113" s="1">
        <v>43258</v>
      </c>
      <c r="K113" s="2">
        <f>_xlfn.DAYS(Tabla1[[#This Row],[Fecha de entrega real]],Tabla1[[#This Row],[Fecha]])</f>
        <v>18</v>
      </c>
      <c r="L113" s="2">
        <f>VLOOKUP(Tabla1[[#This Row],[Código]],Tabla1345[#All],6,0)</f>
        <v>29</v>
      </c>
      <c r="M113" s="2" t="str">
        <f>VLOOKUP(MONTH(Tabla1[[#This Row],[Fecha]]),Tabla2[],2,0)</f>
        <v>May</v>
      </c>
      <c r="N113" s="2">
        <f>YEAR(Tabla1[[#This Row],[Fecha]])</f>
        <v>2018</v>
      </c>
      <c r="O113" s="15">
        <f>IF(Tabla1[[#This Row],[Cantidad solicitada en O/C]]=Tabla1[[#This Row],[Cantidad entregada]],1,0)</f>
        <v>1</v>
      </c>
      <c r="P113" s="15">
        <f>IF(Tabla1[[#This Row],[Días transcurridos]]&lt;=Tabla1[[#This Row],[Lead time]],1,0)</f>
        <v>1</v>
      </c>
      <c r="Q113" s="15">
        <f>Tabla1[[#This Row],[Entregas completas %]]*Tabla1[[#This Row],[Entregas a tiempo]]</f>
        <v>1</v>
      </c>
    </row>
    <row r="114" spans="1:17" x14ac:dyDescent="0.2">
      <c r="A114" s="1">
        <v>43242</v>
      </c>
      <c r="B114" s="2" t="s">
        <v>1222</v>
      </c>
      <c r="C114" s="2">
        <v>369697</v>
      </c>
      <c r="D114" s="2" t="s">
        <v>721</v>
      </c>
      <c r="E114" s="2" t="s">
        <v>10</v>
      </c>
      <c r="F114" s="2" t="s">
        <v>23</v>
      </c>
      <c r="G114" s="2" t="s">
        <v>19</v>
      </c>
      <c r="H114" s="2">
        <v>126</v>
      </c>
      <c r="I114" s="2">
        <v>126</v>
      </c>
      <c r="J114" s="1">
        <v>43242</v>
      </c>
      <c r="K114" s="2">
        <f>_xlfn.DAYS(Tabla1[[#This Row],[Fecha de entrega real]],Tabla1[[#This Row],[Fecha]])</f>
        <v>0</v>
      </c>
      <c r="L114" s="2">
        <f>VLOOKUP(Tabla1[[#This Row],[Código]],Tabla1345[#All],6,0)</f>
        <v>7</v>
      </c>
      <c r="M114" s="2" t="str">
        <f>VLOOKUP(MONTH(Tabla1[[#This Row],[Fecha]]),Tabla2[],2,0)</f>
        <v>May</v>
      </c>
      <c r="N114" s="2">
        <f>YEAR(Tabla1[[#This Row],[Fecha]])</f>
        <v>2018</v>
      </c>
      <c r="O114" s="15">
        <f>IF(Tabla1[[#This Row],[Cantidad solicitada en O/C]]=Tabla1[[#This Row],[Cantidad entregada]],1,0)</f>
        <v>1</v>
      </c>
      <c r="P114" s="15">
        <f>IF(Tabla1[[#This Row],[Días transcurridos]]&lt;=Tabla1[[#This Row],[Lead time]],1,0)</f>
        <v>1</v>
      </c>
      <c r="Q114" s="15">
        <f>Tabla1[[#This Row],[Entregas completas %]]*Tabla1[[#This Row],[Entregas a tiempo]]</f>
        <v>1</v>
      </c>
    </row>
    <row r="115" spans="1:17" x14ac:dyDescent="0.2">
      <c r="A115" s="1">
        <v>43243</v>
      </c>
      <c r="B115" s="2" t="s">
        <v>997</v>
      </c>
      <c r="C115" s="2">
        <v>364342</v>
      </c>
      <c r="D115" s="2" t="s">
        <v>31</v>
      </c>
      <c r="E115" s="2" t="s">
        <v>10</v>
      </c>
      <c r="F115" s="2" t="s">
        <v>32</v>
      </c>
      <c r="G115" s="2" t="s">
        <v>38</v>
      </c>
      <c r="H115" s="2">
        <v>459</v>
      </c>
      <c r="I115" s="2">
        <v>459</v>
      </c>
      <c r="J115" s="1">
        <v>43243</v>
      </c>
      <c r="K115" s="2">
        <f>_xlfn.DAYS(Tabla1[[#This Row],[Fecha de entrega real]],Tabla1[[#This Row],[Fecha]])</f>
        <v>0</v>
      </c>
      <c r="L115" s="2">
        <f>VLOOKUP(Tabla1[[#This Row],[Código]],Tabla1345[#All],6,0)</f>
        <v>13</v>
      </c>
      <c r="M115" s="2" t="str">
        <f>VLOOKUP(MONTH(Tabla1[[#This Row],[Fecha]]),Tabla2[],2,0)</f>
        <v>May</v>
      </c>
      <c r="N115" s="2">
        <f>YEAR(Tabla1[[#This Row],[Fecha]])</f>
        <v>2018</v>
      </c>
      <c r="O115" s="15">
        <f>IF(Tabla1[[#This Row],[Cantidad solicitada en O/C]]=Tabla1[[#This Row],[Cantidad entregada]],1,0)</f>
        <v>1</v>
      </c>
      <c r="P115" s="15">
        <f>IF(Tabla1[[#This Row],[Días transcurridos]]&lt;=Tabla1[[#This Row],[Lead time]],1,0)</f>
        <v>1</v>
      </c>
      <c r="Q115" s="15">
        <f>Tabla1[[#This Row],[Entregas completas %]]*Tabla1[[#This Row],[Entregas a tiempo]]</f>
        <v>1</v>
      </c>
    </row>
    <row r="116" spans="1:17" x14ac:dyDescent="0.2">
      <c r="A116" s="1">
        <v>43247</v>
      </c>
      <c r="B116" s="2" t="s">
        <v>1129</v>
      </c>
      <c r="C116" s="2">
        <v>348562</v>
      </c>
      <c r="D116" s="2" t="s">
        <v>484</v>
      </c>
      <c r="E116" s="2" t="s">
        <v>10</v>
      </c>
      <c r="F116" s="2" t="s">
        <v>21</v>
      </c>
      <c r="G116" s="2" t="s">
        <v>36</v>
      </c>
      <c r="H116" s="2">
        <v>122</v>
      </c>
      <c r="I116" s="2">
        <v>98</v>
      </c>
      <c r="J116" s="1">
        <v>43247</v>
      </c>
      <c r="K116" s="2">
        <f>_xlfn.DAYS(Tabla1[[#This Row],[Fecha de entrega real]],Tabla1[[#This Row],[Fecha]])</f>
        <v>0</v>
      </c>
      <c r="L116" s="2">
        <f>VLOOKUP(Tabla1[[#This Row],[Código]],Tabla1345[#All],6,0)</f>
        <v>9</v>
      </c>
      <c r="M116" s="2" t="str">
        <f>VLOOKUP(MONTH(Tabla1[[#This Row],[Fecha]]),Tabla2[],2,0)</f>
        <v>May</v>
      </c>
      <c r="N116" s="2">
        <f>YEAR(Tabla1[[#This Row],[Fecha]])</f>
        <v>2018</v>
      </c>
      <c r="O116" s="15">
        <f>IF(Tabla1[[#This Row],[Cantidad solicitada en O/C]]=Tabla1[[#This Row],[Cantidad entregada]],1,0)</f>
        <v>0</v>
      </c>
      <c r="P116" s="15">
        <f>IF(Tabla1[[#This Row],[Días transcurridos]]&lt;=Tabla1[[#This Row],[Lead time]],1,0)</f>
        <v>1</v>
      </c>
      <c r="Q116" s="15">
        <f>Tabla1[[#This Row],[Entregas completas %]]*Tabla1[[#This Row],[Entregas a tiempo]]</f>
        <v>0</v>
      </c>
    </row>
    <row r="117" spans="1:17" x14ac:dyDescent="0.2">
      <c r="A117" s="1">
        <v>43249</v>
      </c>
      <c r="B117" s="2" t="s">
        <v>1013</v>
      </c>
      <c r="C117" s="2">
        <v>362702</v>
      </c>
      <c r="D117" s="2" t="s">
        <v>464</v>
      </c>
      <c r="E117" s="2" t="s">
        <v>10</v>
      </c>
      <c r="F117" s="2" t="s">
        <v>43</v>
      </c>
      <c r="G117" s="2" t="s">
        <v>38</v>
      </c>
      <c r="H117" s="2">
        <v>149</v>
      </c>
      <c r="I117" s="2">
        <v>149</v>
      </c>
      <c r="J117" s="1">
        <v>43249</v>
      </c>
      <c r="K117" s="2">
        <f>_xlfn.DAYS(Tabla1[[#This Row],[Fecha de entrega real]],Tabla1[[#This Row],[Fecha]])</f>
        <v>0</v>
      </c>
      <c r="L117" s="2">
        <f>VLOOKUP(Tabla1[[#This Row],[Código]],Tabla1345[#All],6,0)</f>
        <v>22</v>
      </c>
      <c r="M117" s="2" t="str">
        <f>VLOOKUP(MONTH(Tabla1[[#This Row],[Fecha]]),Tabla2[],2,0)</f>
        <v>May</v>
      </c>
      <c r="N117" s="2">
        <f>YEAR(Tabla1[[#This Row],[Fecha]])</f>
        <v>2018</v>
      </c>
      <c r="O117" s="15">
        <f>IF(Tabla1[[#This Row],[Cantidad solicitada en O/C]]=Tabla1[[#This Row],[Cantidad entregada]],1,0)</f>
        <v>1</v>
      </c>
      <c r="P117" s="15">
        <f>IF(Tabla1[[#This Row],[Días transcurridos]]&lt;=Tabla1[[#This Row],[Lead time]],1,0)</f>
        <v>1</v>
      </c>
      <c r="Q117" s="15">
        <f>Tabla1[[#This Row],[Entregas completas %]]*Tabla1[[#This Row],[Entregas a tiempo]]</f>
        <v>1</v>
      </c>
    </row>
    <row r="118" spans="1:17" x14ac:dyDescent="0.2">
      <c r="A118" s="1">
        <v>43249</v>
      </c>
      <c r="B118" s="2" t="s">
        <v>1209</v>
      </c>
      <c r="C118" s="2">
        <v>348208</v>
      </c>
      <c r="D118" s="2" t="s">
        <v>360</v>
      </c>
      <c r="E118" s="2" t="s">
        <v>10</v>
      </c>
      <c r="F118" s="2" t="s">
        <v>43</v>
      </c>
      <c r="G118" s="2" t="s">
        <v>28</v>
      </c>
      <c r="H118" s="2">
        <v>423</v>
      </c>
      <c r="I118" s="2">
        <v>401</v>
      </c>
      <c r="J118" s="1">
        <v>43249</v>
      </c>
      <c r="K118" s="2">
        <f>_xlfn.DAYS(Tabla1[[#This Row],[Fecha de entrega real]],Tabla1[[#This Row],[Fecha]])</f>
        <v>0</v>
      </c>
      <c r="L118" s="2">
        <f>VLOOKUP(Tabla1[[#This Row],[Código]],Tabla1345[#All],6,0)</f>
        <v>16</v>
      </c>
      <c r="M118" s="2" t="str">
        <f>VLOOKUP(MONTH(Tabla1[[#This Row],[Fecha]]),Tabla2[],2,0)</f>
        <v>May</v>
      </c>
      <c r="N118" s="2">
        <f>YEAR(Tabla1[[#This Row],[Fecha]])</f>
        <v>2018</v>
      </c>
      <c r="O118" s="15">
        <f>IF(Tabla1[[#This Row],[Cantidad solicitada en O/C]]=Tabla1[[#This Row],[Cantidad entregada]],1,0)</f>
        <v>0</v>
      </c>
      <c r="P118" s="15">
        <f>IF(Tabla1[[#This Row],[Días transcurridos]]&lt;=Tabla1[[#This Row],[Lead time]],1,0)</f>
        <v>1</v>
      </c>
      <c r="Q118" s="15">
        <f>Tabla1[[#This Row],[Entregas completas %]]*Tabla1[[#This Row],[Entregas a tiempo]]</f>
        <v>0</v>
      </c>
    </row>
    <row r="119" spans="1:17" x14ac:dyDescent="0.2">
      <c r="A119" s="1">
        <v>43250</v>
      </c>
      <c r="B119" s="2" t="s">
        <v>941</v>
      </c>
      <c r="C119" s="2">
        <v>348877</v>
      </c>
      <c r="D119" s="2" t="s">
        <v>460</v>
      </c>
      <c r="E119" s="2" t="s">
        <v>10</v>
      </c>
      <c r="F119" s="2" t="s">
        <v>17</v>
      </c>
      <c r="G119" s="2" t="s">
        <v>30</v>
      </c>
      <c r="H119" s="2">
        <v>432</v>
      </c>
      <c r="I119" s="2">
        <v>397</v>
      </c>
      <c r="J119" s="1">
        <v>43250</v>
      </c>
      <c r="K119" s="2">
        <f>_xlfn.DAYS(Tabla1[[#This Row],[Fecha de entrega real]],Tabla1[[#This Row],[Fecha]])</f>
        <v>0</v>
      </c>
      <c r="L119" s="2">
        <f>VLOOKUP(Tabla1[[#This Row],[Código]],Tabla1345[#All],6,0)</f>
        <v>12</v>
      </c>
      <c r="M119" s="2" t="str">
        <f>VLOOKUP(MONTH(Tabla1[[#This Row],[Fecha]]),Tabla2[],2,0)</f>
        <v>May</v>
      </c>
      <c r="N119" s="2">
        <f>YEAR(Tabla1[[#This Row],[Fecha]])</f>
        <v>2018</v>
      </c>
      <c r="O119" s="15">
        <f>IF(Tabla1[[#This Row],[Cantidad solicitada en O/C]]=Tabla1[[#This Row],[Cantidad entregada]],1,0)</f>
        <v>0</v>
      </c>
      <c r="P119" s="15">
        <f>IF(Tabla1[[#This Row],[Días transcurridos]]&lt;=Tabla1[[#This Row],[Lead time]],1,0)</f>
        <v>1</v>
      </c>
      <c r="Q119" s="15">
        <f>Tabla1[[#This Row],[Entregas completas %]]*Tabla1[[#This Row],[Entregas a tiempo]]</f>
        <v>0</v>
      </c>
    </row>
    <row r="120" spans="1:17" x14ac:dyDescent="0.2">
      <c r="A120" s="1">
        <v>43250</v>
      </c>
      <c r="B120" s="2" t="s">
        <v>1022</v>
      </c>
      <c r="C120" s="2">
        <v>348396</v>
      </c>
      <c r="D120" s="2" t="s">
        <v>96</v>
      </c>
      <c r="E120" s="2" t="s">
        <v>10</v>
      </c>
      <c r="F120" s="2" t="s">
        <v>17</v>
      </c>
      <c r="G120" s="2" t="s">
        <v>15</v>
      </c>
      <c r="H120" s="2">
        <v>251</v>
      </c>
      <c r="I120" s="2">
        <v>251</v>
      </c>
      <c r="J120" s="1">
        <v>43250</v>
      </c>
      <c r="K120" s="2">
        <f>_xlfn.DAYS(Tabla1[[#This Row],[Fecha de entrega real]],Tabla1[[#This Row],[Fecha]])</f>
        <v>0</v>
      </c>
      <c r="L120" s="2">
        <f>VLOOKUP(Tabla1[[#This Row],[Código]],Tabla1345[#All],6,0)</f>
        <v>21</v>
      </c>
      <c r="M120" s="2" t="str">
        <f>VLOOKUP(MONTH(Tabla1[[#This Row],[Fecha]]),Tabla2[],2,0)</f>
        <v>May</v>
      </c>
      <c r="N120" s="2">
        <f>YEAR(Tabla1[[#This Row],[Fecha]])</f>
        <v>2018</v>
      </c>
      <c r="O120" s="15">
        <f>IF(Tabla1[[#This Row],[Cantidad solicitada en O/C]]=Tabla1[[#This Row],[Cantidad entregada]],1,0)</f>
        <v>1</v>
      </c>
      <c r="P120" s="15">
        <f>IF(Tabla1[[#This Row],[Días transcurridos]]&lt;=Tabla1[[#This Row],[Lead time]],1,0)</f>
        <v>1</v>
      </c>
      <c r="Q120" s="15">
        <f>Tabla1[[#This Row],[Entregas completas %]]*Tabla1[[#This Row],[Entregas a tiempo]]</f>
        <v>1</v>
      </c>
    </row>
    <row r="121" spans="1:17" x14ac:dyDescent="0.2">
      <c r="A121" s="1">
        <v>43251</v>
      </c>
      <c r="B121" s="2" t="s">
        <v>906</v>
      </c>
      <c r="C121" s="2">
        <v>347877</v>
      </c>
      <c r="D121" s="2" t="s">
        <v>13</v>
      </c>
      <c r="E121" s="2" t="s">
        <v>10</v>
      </c>
      <c r="F121" s="2" t="s">
        <v>14</v>
      </c>
      <c r="G121" s="2" t="s">
        <v>28</v>
      </c>
      <c r="H121" s="2">
        <v>150</v>
      </c>
      <c r="I121" s="2">
        <v>111</v>
      </c>
      <c r="J121" s="1">
        <v>43253</v>
      </c>
      <c r="K121" s="2">
        <f>_xlfn.DAYS(Tabla1[[#This Row],[Fecha de entrega real]],Tabla1[[#This Row],[Fecha]])</f>
        <v>2</v>
      </c>
      <c r="L121" s="2">
        <f>VLOOKUP(Tabla1[[#This Row],[Código]],Tabla1345[#All],6,0)</f>
        <v>30</v>
      </c>
      <c r="M121" s="2" t="str">
        <f>VLOOKUP(MONTH(Tabla1[[#This Row],[Fecha]]),Tabla2[],2,0)</f>
        <v>May</v>
      </c>
      <c r="N121" s="2">
        <f>YEAR(Tabla1[[#This Row],[Fecha]])</f>
        <v>2018</v>
      </c>
      <c r="O121" s="15">
        <f>IF(Tabla1[[#This Row],[Cantidad solicitada en O/C]]=Tabla1[[#This Row],[Cantidad entregada]],1,0)</f>
        <v>0</v>
      </c>
      <c r="P121" s="15">
        <f>IF(Tabla1[[#This Row],[Días transcurridos]]&lt;=Tabla1[[#This Row],[Lead time]],1,0)</f>
        <v>1</v>
      </c>
      <c r="Q121" s="15">
        <f>Tabla1[[#This Row],[Entregas completas %]]*Tabla1[[#This Row],[Entregas a tiempo]]</f>
        <v>0</v>
      </c>
    </row>
    <row r="122" spans="1:17" x14ac:dyDescent="0.2">
      <c r="A122" s="1">
        <v>43254</v>
      </c>
      <c r="B122" s="2" t="s">
        <v>1176</v>
      </c>
      <c r="C122" s="2">
        <v>347749</v>
      </c>
      <c r="D122" s="2" t="s">
        <v>441</v>
      </c>
      <c r="E122" s="2" t="s">
        <v>10</v>
      </c>
      <c r="F122" s="2" t="s">
        <v>21</v>
      </c>
      <c r="G122" s="2" t="s">
        <v>30</v>
      </c>
      <c r="H122" s="2">
        <v>500</v>
      </c>
      <c r="I122" s="2">
        <v>450</v>
      </c>
      <c r="J122" s="1">
        <v>43255</v>
      </c>
      <c r="K122" s="2">
        <f>_xlfn.DAYS(Tabla1[[#This Row],[Fecha de entrega real]],Tabla1[[#This Row],[Fecha]])</f>
        <v>1</v>
      </c>
      <c r="L122" s="2">
        <f>VLOOKUP(Tabla1[[#This Row],[Código]],Tabla1345[#All],6,0)</f>
        <v>17</v>
      </c>
      <c r="M122" s="2" t="str">
        <f>VLOOKUP(MONTH(Tabla1[[#This Row],[Fecha]]),Tabla2[],2,0)</f>
        <v>Jun</v>
      </c>
      <c r="N122" s="2">
        <f>YEAR(Tabla1[[#This Row],[Fecha]])</f>
        <v>2018</v>
      </c>
      <c r="O122" s="15">
        <f>IF(Tabla1[[#This Row],[Cantidad solicitada en O/C]]=Tabla1[[#This Row],[Cantidad entregada]],1,0)</f>
        <v>0</v>
      </c>
      <c r="P122" s="15">
        <f>IF(Tabla1[[#This Row],[Días transcurridos]]&lt;=Tabla1[[#This Row],[Lead time]],1,0)</f>
        <v>1</v>
      </c>
      <c r="Q122" s="15">
        <f>Tabla1[[#This Row],[Entregas completas %]]*Tabla1[[#This Row],[Entregas a tiempo]]</f>
        <v>0</v>
      </c>
    </row>
    <row r="123" spans="1:17" x14ac:dyDescent="0.2">
      <c r="A123" s="1">
        <v>43256</v>
      </c>
      <c r="B123" s="2" t="s">
        <v>923</v>
      </c>
      <c r="C123" s="2">
        <v>353553</v>
      </c>
      <c r="D123" s="2" t="s">
        <v>648</v>
      </c>
      <c r="E123" s="2" t="s">
        <v>10</v>
      </c>
      <c r="F123" s="2" t="s">
        <v>21</v>
      </c>
      <c r="G123" s="2" t="s">
        <v>28</v>
      </c>
      <c r="H123" s="2">
        <v>216</v>
      </c>
      <c r="I123" s="2">
        <v>190</v>
      </c>
      <c r="J123" s="1">
        <v>43256</v>
      </c>
      <c r="K123" s="2">
        <f>_xlfn.DAYS(Tabla1[[#This Row],[Fecha de entrega real]],Tabla1[[#This Row],[Fecha]])</f>
        <v>0</v>
      </c>
      <c r="L123" s="2">
        <f>VLOOKUP(Tabla1[[#This Row],[Código]],Tabla1345[#All],6,0)</f>
        <v>6</v>
      </c>
      <c r="M123" s="2" t="str">
        <f>VLOOKUP(MONTH(Tabla1[[#This Row],[Fecha]]),Tabla2[],2,0)</f>
        <v>Jun</v>
      </c>
      <c r="N123" s="2">
        <f>YEAR(Tabla1[[#This Row],[Fecha]])</f>
        <v>2018</v>
      </c>
      <c r="O123" s="15">
        <f>IF(Tabla1[[#This Row],[Cantidad solicitada en O/C]]=Tabla1[[#This Row],[Cantidad entregada]],1,0)</f>
        <v>0</v>
      </c>
      <c r="P123" s="15">
        <f>IF(Tabla1[[#This Row],[Días transcurridos]]&lt;=Tabla1[[#This Row],[Lead time]],1,0)</f>
        <v>1</v>
      </c>
      <c r="Q123" s="15">
        <f>Tabla1[[#This Row],[Entregas completas %]]*Tabla1[[#This Row],[Entregas a tiempo]]</f>
        <v>0</v>
      </c>
    </row>
    <row r="124" spans="1:17" x14ac:dyDescent="0.2">
      <c r="A124" s="1">
        <v>43260</v>
      </c>
      <c r="B124" s="2" t="s">
        <v>1043</v>
      </c>
      <c r="C124" s="2">
        <v>347625</v>
      </c>
      <c r="D124" s="2" t="s">
        <v>173</v>
      </c>
      <c r="E124" s="2" t="s">
        <v>10</v>
      </c>
      <c r="F124" s="2" t="s">
        <v>11</v>
      </c>
      <c r="G124" s="2" t="s">
        <v>26</v>
      </c>
      <c r="H124" s="2">
        <v>288</v>
      </c>
      <c r="I124" s="2">
        <v>213</v>
      </c>
      <c r="J124" s="1">
        <v>43260</v>
      </c>
      <c r="K124" s="2">
        <f>_xlfn.DAYS(Tabla1[[#This Row],[Fecha de entrega real]],Tabla1[[#This Row],[Fecha]])</f>
        <v>0</v>
      </c>
      <c r="L124" s="2">
        <f>VLOOKUP(Tabla1[[#This Row],[Código]],Tabla1345[#All],6,0)</f>
        <v>30</v>
      </c>
      <c r="M124" s="2" t="str">
        <f>VLOOKUP(MONTH(Tabla1[[#This Row],[Fecha]]),Tabla2[],2,0)</f>
        <v>Jun</v>
      </c>
      <c r="N124" s="2">
        <f>YEAR(Tabla1[[#This Row],[Fecha]])</f>
        <v>2018</v>
      </c>
      <c r="O124" s="15">
        <f>IF(Tabla1[[#This Row],[Cantidad solicitada en O/C]]=Tabla1[[#This Row],[Cantidad entregada]],1,0)</f>
        <v>0</v>
      </c>
      <c r="P124" s="15">
        <f>IF(Tabla1[[#This Row],[Días transcurridos]]&lt;=Tabla1[[#This Row],[Lead time]],1,0)</f>
        <v>1</v>
      </c>
      <c r="Q124" s="15">
        <f>Tabla1[[#This Row],[Entregas completas %]]*Tabla1[[#This Row],[Entregas a tiempo]]</f>
        <v>0</v>
      </c>
    </row>
    <row r="125" spans="1:17" x14ac:dyDescent="0.2">
      <c r="A125" s="1">
        <v>43265</v>
      </c>
      <c r="B125" s="2" t="s">
        <v>907</v>
      </c>
      <c r="C125" s="2">
        <v>348571</v>
      </c>
      <c r="D125" s="2" t="s">
        <v>652</v>
      </c>
      <c r="E125" s="2" t="s">
        <v>10</v>
      </c>
      <c r="F125" s="2" t="s">
        <v>23</v>
      </c>
      <c r="G125" s="2" t="s">
        <v>30</v>
      </c>
      <c r="H125" s="2">
        <v>281</v>
      </c>
      <c r="I125" s="2">
        <v>199</v>
      </c>
      <c r="J125" s="1">
        <v>43265</v>
      </c>
      <c r="K125" s="2">
        <f>_xlfn.DAYS(Tabla1[[#This Row],[Fecha de entrega real]],Tabla1[[#This Row],[Fecha]])</f>
        <v>0</v>
      </c>
      <c r="L125" s="2">
        <f>VLOOKUP(Tabla1[[#This Row],[Código]],Tabla1345[#All],6,0)</f>
        <v>20</v>
      </c>
      <c r="M125" s="2" t="str">
        <f>VLOOKUP(MONTH(Tabla1[[#This Row],[Fecha]]),Tabla2[],2,0)</f>
        <v>Jun</v>
      </c>
      <c r="N125" s="2">
        <f>YEAR(Tabla1[[#This Row],[Fecha]])</f>
        <v>2018</v>
      </c>
      <c r="O125" s="15">
        <f>IF(Tabla1[[#This Row],[Cantidad solicitada en O/C]]=Tabla1[[#This Row],[Cantidad entregada]],1,0)</f>
        <v>0</v>
      </c>
      <c r="P125" s="15">
        <f>IF(Tabla1[[#This Row],[Días transcurridos]]&lt;=Tabla1[[#This Row],[Lead time]],1,0)</f>
        <v>1</v>
      </c>
      <c r="Q125" s="15">
        <f>Tabla1[[#This Row],[Entregas completas %]]*Tabla1[[#This Row],[Entregas a tiempo]]</f>
        <v>0</v>
      </c>
    </row>
    <row r="126" spans="1:17" x14ac:dyDescent="0.2">
      <c r="A126" s="1">
        <v>43266</v>
      </c>
      <c r="B126" s="2" t="s">
        <v>1207</v>
      </c>
      <c r="C126" s="2">
        <v>348418</v>
      </c>
      <c r="D126" s="2" t="s">
        <v>379</v>
      </c>
      <c r="E126" s="2" t="s">
        <v>10</v>
      </c>
      <c r="F126" s="2" t="s">
        <v>17</v>
      </c>
      <c r="G126" s="2" t="s">
        <v>15</v>
      </c>
      <c r="H126" s="2">
        <v>223</v>
      </c>
      <c r="I126" s="2">
        <v>223</v>
      </c>
      <c r="J126" s="1">
        <v>43269</v>
      </c>
      <c r="K126" s="2">
        <f>_xlfn.DAYS(Tabla1[[#This Row],[Fecha de entrega real]],Tabla1[[#This Row],[Fecha]])</f>
        <v>3</v>
      </c>
      <c r="L126" s="2">
        <f>VLOOKUP(Tabla1[[#This Row],[Código]],Tabla1345[#All],6,0)</f>
        <v>5</v>
      </c>
      <c r="M126" s="2" t="str">
        <f>VLOOKUP(MONTH(Tabla1[[#This Row],[Fecha]]),Tabla2[],2,0)</f>
        <v>Jun</v>
      </c>
      <c r="N126" s="2">
        <f>YEAR(Tabla1[[#This Row],[Fecha]])</f>
        <v>2018</v>
      </c>
      <c r="O126" s="15">
        <f>IF(Tabla1[[#This Row],[Cantidad solicitada en O/C]]=Tabla1[[#This Row],[Cantidad entregada]],1,0)</f>
        <v>1</v>
      </c>
      <c r="P126" s="15">
        <f>IF(Tabla1[[#This Row],[Días transcurridos]]&lt;=Tabla1[[#This Row],[Lead time]],1,0)</f>
        <v>1</v>
      </c>
      <c r="Q126" s="15">
        <f>Tabla1[[#This Row],[Entregas completas %]]*Tabla1[[#This Row],[Entregas a tiempo]]</f>
        <v>1</v>
      </c>
    </row>
    <row r="127" spans="1:17" x14ac:dyDescent="0.2">
      <c r="A127" s="1">
        <v>43268</v>
      </c>
      <c r="B127" s="2" t="s">
        <v>1159</v>
      </c>
      <c r="C127" s="2">
        <v>347696</v>
      </c>
      <c r="D127" s="2" t="s">
        <v>643</v>
      </c>
      <c r="E127" s="2" t="s">
        <v>10</v>
      </c>
      <c r="F127" s="2" t="s">
        <v>23</v>
      </c>
      <c r="G127" s="2" t="s">
        <v>30</v>
      </c>
      <c r="H127" s="2">
        <v>194</v>
      </c>
      <c r="I127" s="2">
        <v>164</v>
      </c>
      <c r="J127" s="1">
        <v>43268</v>
      </c>
      <c r="K127" s="2">
        <f>_xlfn.DAYS(Tabla1[[#This Row],[Fecha de entrega real]],Tabla1[[#This Row],[Fecha]])</f>
        <v>0</v>
      </c>
      <c r="L127" s="2">
        <f>VLOOKUP(Tabla1[[#This Row],[Código]],Tabla1345[#All],6,0)</f>
        <v>13</v>
      </c>
      <c r="M127" s="2" t="str">
        <f>VLOOKUP(MONTH(Tabla1[[#This Row],[Fecha]]),Tabla2[],2,0)</f>
        <v>Jun</v>
      </c>
      <c r="N127" s="2">
        <f>YEAR(Tabla1[[#This Row],[Fecha]])</f>
        <v>2018</v>
      </c>
      <c r="O127" s="15">
        <f>IF(Tabla1[[#This Row],[Cantidad solicitada en O/C]]=Tabla1[[#This Row],[Cantidad entregada]],1,0)</f>
        <v>0</v>
      </c>
      <c r="P127" s="15">
        <f>IF(Tabla1[[#This Row],[Días transcurridos]]&lt;=Tabla1[[#This Row],[Lead time]],1,0)</f>
        <v>1</v>
      </c>
      <c r="Q127" s="15">
        <f>Tabla1[[#This Row],[Entregas completas %]]*Tabla1[[#This Row],[Entregas a tiempo]]</f>
        <v>0</v>
      </c>
    </row>
    <row r="128" spans="1:17" x14ac:dyDescent="0.2">
      <c r="A128" s="1">
        <v>43268</v>
      </c>
      <c r="B128" s="2" t="s">
        <v>1243</v>
      </c>
      <c r="C128" s="2">
        <v>348881</v>
      </c>
      <c r="D128" s="2" t="s">
        <v>83</v>
      </c>
      <c r="E128" s="2" t="s">
        <v>10</v>
      </c>
      <c r="F128" s="2" t="s">
        <v>17</v>
      </c>
      <c r="G128" s="2" t="s">
        <v>28</v>
      </c>
      <c r="H128" s="2">
        <v>147</v>
      </c>
      <c r="I128" s="2">
        <v>108</v>
      </c>
      <c r="J128" s="1">
        <v>43268</v>
      </c>
      <c r="K128" s="2">
        <f>_xlfn.DAYS(Tabla1[[#This Row],[Fecha de entrega real]],Tabla1[[#This Row],[Fecha]])</f>
        <v>0</v>
      </c>
      <c r="L128" s="2">
        <f>VLOOKUP(Tabla1[[#This Row],[Código]],Tabla1345[#All],6,0)</f>
        <v>9</v>
      </c>
      <c r="M128" s="2" t="str">
        <f>VLOOKUP(MONTH(Tabla1[[#This Row],[Fecha]]),Tabla2[],2,0)</f>
        <v>Jun</v>
      </c>
      <c r="N128" s="2">
        <f>YEAR(Tabla1[[#This Row],[Fecha]])</f>
        <v>2018</v>
      </c>
      <c r="O128" s="15">
        <f>IF(Tabla1[[#This Row],[Cantidad solicitada en O/C]]=Tabla1[[#This Row],[Cantidad entregada]],1,0)</f>
        <v>0</v>
      </c>
      <c r="P128" s="15">
        <f>IF(Tabla1[[#This Row],[Días transcurridos]]&lt;=Tabla1[[#This Row],[Lead time]],1,0)</f>
        <v>1</v>
      </c>
      <c r="Q128" s="15">
        <f>Tabla1[[#This Row],[Entregas completas %]]*Tabla1[[#This Row],[Entregas a tiempo]]</f>
        <v>0</v>
      </c>
    </row>
    <row r="129" spans="1:17" x14ac:dyDescent="0.2">
      <c r="A129" s="1">
        <v>43269</v>
      </c>
      <c r="B129" s="2" t="s">
        <v>898</v>
      </c>
      <c r="C129" s="2">
        <v>353750</v>
      </c>
      <c r="D129" s="2" t="s">
        <v>314</v>
      </c>
      <c r="E129" s="2" t="s">
        <v>10</v>
      </c>
      <c r="F129" s="2" t="s">
        <v>17</v>
      </c>
      <c r="G129" s="2" t="s">
        <v>44</v>
      </c>
      <c r="H129" s="2">
        <v>325</v>
      </c>
      <c r="I129" s="2">
        <v>325</v>
      </c>
      <c r="J129" s="1">
        <v>43269</v>
      </c>
      <c r="K129" s="2">
        <f>_xlfn.DAYS(Tabla1[[#This Row],[Fecha de entrega real]],Tabla1[[#This Row],[Fecha]])</f>
        <v>0</v>
      </c>
      <c r="L129" s="2">
        <f>VLOOKUP(Tabla1[[#This Row],[Código]],Tabla1345[#All],6,0)</f>
        <v>17</v>
      </c>
      <c r="M129" s="2" t="str">
        <f>VLOOKUP(MONTH(Tabla1[[#This Row],[Fecha]]),Tabla2[],2,0)</f>
        <v>Jun</v>
      </c>
      <c r="N129" s="2">
        <f>YEAR(Tabla1[[#This Row],[Fecha]])</f>
        <v>2018</v>
      </c>
      <c r="O129" s="15">
        <f>IF(Tabla1[[#This Row],[Cantidad solicitada en O/C]]=Tabla1[[#This Row],[Cantidad entregada]],1,0)</f>
        <v>1</v>
      </c>
      <c r="P129" s="15">
        <f>IF(Tabla1[[#This Row],[Días transcurridos]]&lt;=Tabla1[[#This Row],[Lead time]],1,0)</f>
        <v>1</v>
      </c>
      <c r="Q129" s="15">
        <f>Tabla1[[#This Row],[Entregas completas %]]*Tabla1[[#This Row],[Entregas a tiempo]]</f>
        <v>1</v>
      </c>
    </row>
    <row r="130" spans="1:17" x14ac:dyDescent="0.2">
      <c r="A130" s="1">
        <v>43272</v>
      </c>
      <c r="B130" s="2" t="s">
        <v>878</v>
      </c>
      <c r="C130" s="2">
        <v>353540</v>
      </c>
      <c r="D130" s="2" t="s">
        <v>403</v>
      </c>
      <c r="E130" s="2" t="s">
        <v>10</v>
      </c>
      <c r="F130" s="2" t="s">
        <v>65</v>
      </c>
      <c r="G130" s="2" t="s">
        <v>38</v>
      </c>
      <c r="H130" s="2">
        <v>498</v>
      </c>
      <c r="I130" s="2">
        <v>498</v>
      </c>
      <c r="J130" s="1">
        <v>43272</v>
      </c>
      <c r="K130" s="2">
        <f>_xlfn.DAYS(Tabla1[[#This Row],[Fecha de entrega real]],Tabla1[[#This Row],[Fecha]])</f>
        <v>0</v>
      </c>
      <c r="L130" s="2">
        <f>VLOOKUP(Tabla1[[#This Row],[Código]],Tabla1345[#All],6,0)</f>
        <v>5</v>
      </c>
      <c r="M130" s="2" t="str">
        <f>VLOOKUP(MONTH(Tabla1[[#This Row],[Fecha]]),Tabla2[],2,0)</f>
        <v>Jun</v>
      </c>
      <c r="N130" s="2">
        <f>YEAR(Tabla1[[#This Row],[Fecha]])</f>
        <v>2018</v>
      </c>
      <c r="O130" s="15">
        <f>IF(Tabla1[[#This Row],[Cantidad solicitada en O/C]]=Tabla1[[#This Row],[Cantidad entregada]],1,0)</f>
        <v>1</v>
      </c>
      <c r="P130" s="15">
        <f>IF(Tabla1[[#This Row],[Días transcurridos]]&lt;=Tabla1[[#This Row],[Lead time]],1,0)</f>
        <v>1</v>
      </c>
      <c r="Q130" s="15">
        <f>Tabla1[[#This Row],[Entregas completas %]]*Tabla1[[#This Row],[Entregas a tiempo]]</f>
        <v>1</v>
      </c>
    </row>
    <row r="131" spans="1:17" x14ac:dyDescent="0.2">
      <c r="A131" s="1">
        <v>43272</v>
      </c>
      <c r="B131" s="2" t="s">
        <v>988</v>
      </c>
      <c r="C131" s="2">
        <v>348878</v>
      </c>
      <c r="D131" s="2" t="s">
        <v>461</v>
      </c>
      <c r="E131" s="2" t="s">
        <v>10</v>
      </c>
      <c r="F131" s="2" t="s">
        <v>17</v>
      </c>
      <c r="G131" s="2" t="s">
        <v>19</v>
      </c>
      <c r="H131" s="2">
        <v>134</v>
      </c>
      <c r="I131" s="2">
        <v>121</v>
      </c>
      <c r="J131" s="1">
        <v>43278</v>
      </c>
      <c r="K131" s="2">
        <f>_xlfn.DAYS(Tabla1[[#This Row],[Fecha de entrega real]],Tabla1[[#This Row],[Fecha]])</f>
        <v>6</v>
      </c>
      <c r="L131" s="2">
        <f>VLOOKUP(Tabla1[[#This Row],[Código]],Tabla1345[#All],6,0)</f>
        <v>30</v>
      </c>
      <c r="M131" s="2" t="str">
        <f>VLOOKUP(MONTH(Tabla1[[#This Row],[Fecha]]),Tabla2[],2,0)</f>
        <v>Jun</v>
      </c>
      <c r="N131" s="2">
        <f>YEAR(Tabla1[[#This Row],[Fecha]])</f>
        <v>2018</v>
      </c>
      <c r="O131" s="15">
        <f>IF(Tabla1[[#This Row],[Cantidad solicitada en O/C]]=Tabla1[[#This Row],[Cantidad entregada]],1,0)</f>
        <v>0</v>
      </c>
      <c r="P131" s="15">
        <f>IF(Tabla1[[#This Row],[Días transcurridos]]&lt;=Tabla1[[#This Row],[Lead time]],1,0)</f>
        <v>1</v>
      </c>
      <c r="Q131" s="15">
        <f>Tabla1[[#This Row],[Entregas completas %]]*Tabla1[[#This Row],[Entregas a tiempo]]</f>
        <v>0</v>
      </c>
    </row>
    <row r="132" spans="1:17" x14ac:dyDescent="0.2">
      <c r="A132" s="1">
        <v>43273</v>
      </c>
      <c r="B132" s="2" t="s">
        <v>952</v>
      </c>
      <c r="C132" s="2">
        <v>347770</v>
      </c>
      <c r="D132" s="2" t="s">
        <v>189</v>
      </c>
      <c r="E132" s="2" t="s">
        <v>10</v>
      </c>
      <c r="F132" s="2" t="s">
        <v>21</v>
      </c>
      <c r="G132" s="2" t="s">
        <v>12</v>
      </c>
      <c r="H132" s="2">
        <v>439</v>
      </c>
      <c r="I132" s="2">
        <v>439</v>
      </c>
      <c r="J132" s="1">
        <v>43298</v>
      </c>
      <c r="K132" s="2">
        <f>_xlfn.DAYS(Tabla1[[#This Row],[Fecha de entrega real]],Tabla1[[#This Row],[Fecha]])</f>
        <v>25</v>
      </c>
      <c r="L132" s="2">
        <f>VLOOKUP(Tabla1[[#This Row],[Código]],Tabla1345[#All],6,0)</f>
        <v>27</v>
      </c>
      <c r="M132" s="2" t="str">
        <f>VLOOKUP(MONTH(Tabla1[[#This Row],[Fecha]]),Tabla2[],2,0)</f>
        <v>Jun</v>
      </c>
      <c r="N132" s="2">
        <f>YEAR(Tabla1[[#This Row],[Fecha]])</f>
        <v>2018</v>
      </c>
      <c r="O132" s="15">
        <f>IF(Tabla1[[#This Row],[Cantidad solicitada en O/C]]=Tabla1[[#This Row],[Cantidad entregada]],1,0)</f>
        <v>1</v>
      </c>
      <c r="P132" s="15">
        <f>IF(Tabla1[[#This Row],[Días transcurridos]]&lt;=Tabla1[[#This Row],[Lead time]],1,0)</f>
        <v>1</v>
      </c>
      <c r="Q132" s="15">
        <f>Tabla1[[#This Row],[Entregas completas %]]*Tabla1[[#This Row],[Entregas a tiempo]]</f>
        <v>1</v>
      </c>
    </row>
    <row r="133" spans="1:17" x14ac:dyDescent="0.2">
      <c r="A133" s="1">
        <v>43274</v>
      </c>
      <c r="B133" s="2" t="s">
        <v>1021</v>
      </c>
      <c r="C133" s="2">
        <v>364290</v>
      </c>
      <c r="D133" s="2" t="s">
        <v>614</v>
      </c>
      <c r="E133" s="2" t="s">
        <v>10</v>
      </c>
      <c r="F133" s="2" t="s">
        <v>21</v>
      </c>
      <c r="G133" s="2" t="s">
        <v>19</v>
      </c>
      <c r="H133" s="2">
        <v>322</v>
      </c>
      <c r="I133" s="2">
        <v>322</v>
      </c>
      <c r="J133" s="1">
        <v>43274</v>
      </c>
      <c r="K133" s="2">
        <f>_xlfn.DAYS(Tabla1[[#This Row],[Fecha de entrega real]],Tabla1[[#This Row],[Fecha]])</f>
        <v>0</v>
      </c>
      <c r="L133" s="2">
        <f>VLOOKUP(Tabla1[[#This Row],[Código]],Tabla1345[#All],6,0)</f>
        <v>18</v>
      </c>
      <c r="M133" s="2" t="str">
        <f>VLOOKUP(MONTH(Tabla1[[#This Row],[Fecha]]),Tabla2[],2,0)</f>
        <v>Jun</v>
      </c>
      <c r="N133" s="2">
        <f>YEAR(Tabla1[[#This Row],[Fecha]])</f>
        <v>2018</v>
      </c>
      <c r="O133" s="15">
        <f>IF(Tabla1[[#This Row],[Cantidad solicitada en O/C]]=Tabla1[[#This Row],[Cantidad entregada]],1,0)</f>
        <v>1</v>
      </c>
      <c r="P133" s="15">
        <f>IF(Tabla1[[#This Row],[Días transcurridos]]&lt;=Tabla1[[#This Row],[Lead time]],1,0)</f>
        <v>1</v>
      </c>
      <c r="Q133" s="15">
        <f>Tabla1[[#This Row],[Entregas completas %]]*Tabla1[[#This Row],[Entregas a tiempo]]</f>
        <v>1</v>
      </c>
    </row>
    <row r="134" spans="1:17" x14ac:dyDescent="0.2">
      <c r="A134" s="1">
        <v>43274</v>
      </c>
      <c r="B134" s="2" t="s">
        <v>1079</v>
      </c>
      <c r="C134" s="2">
        <v>347643</v>
      </c>
      <c r="D134" s="2" t="s">
        <v>261</v>
      </c>
      <c r="E134" s="2" t="s">
        <v>10</v>
      </c>
      <c r="F134" s="2" t="s">
        <v>21</v>
      </c>
      <c r="G134" s="2" t="s">
        <v>36</v>
      </c>
      <c r="H134" s="2">
        <v>308</v>
      </c>
      <c r="I134" s="2">
        <v>308</v>
      </c>
      <c r="J134" s="1">
        <v>43274</v>
      </c>
      <c r="K134" s="2">
        <f>_xlfn.DAYS(Tabla1[[#This Row],[Fecha de entrega real]],Tabla1[[#This Row],[Fecha]])</f>
        <v>0</v>
      </c>
      <c r="L134" s="2">
        <f>VLOOKUP(Tabla1[[#This Row],[Código]],Tabla1345[#All],6,0)</f>
        <v>6</v>
      </c>
      <c r="M134" s="2" t="str">
        <f>VLOOKUP(MONTH(Tabla1[[#This Row],[Fecha]]),Tabla2[],2,0)</f>
        <v>Jun</v>
      </c>
      <c r="N134" s="2">
        <f>YEAR(Tabla1[[#This Row],[Fecha]])</f>
        <v>2018</v>
      </c>
      <c r="O134" s="15">
        <f>IF(Tabla1[[#This Row],[Cantidad solicitada en O/C]]=Tabla1[[#This Row],[Cantidad entregada]],1,0)</f>
        <v>1</v>
      </c>
      <c r="P134" s="15">
        <f>IF(Tabla1[[#This Row],[Días transcurridos]]&lt;=Tabla1[[#This Row],[Lead time]],1,0)</f>
        <v>1</v>
      </c>
      <c r="Q134" s="15">
        <f>Tabla1[[#This Row],[Entregas completas %]]*Tabla1[[#This Row],[Entregas a tiempo]]</f>
        <v>1</v>
      </c>
    </row>
    <row r="135" spans="1:17" x14ac:dyDescent="0.2">
      <c r="A135" s="1">
        <v>43274</v>
      </c>
      <c r="B135" s="2" t="s">
        <v>1151</v>
      </c>
      <c r="C135" s="2">
        <v>348602</v>
      </c>
      <c r="D135" s="2" t="s">
        <v>466</v>
      </c>
      <c r="E135" s="2" t="s">
        <v>10</v>
      </c>
      <c r="F135" s="2" t="s">
        <v>14</v>
      </c>
      <c r="G135" s="2" t="s">
        <v>12</v>
      </c>
      <c r="H135" s="2">
        <v>446</v>
      </c>
      <c r="I135" s="2">
        <v>370</v>
      </c>
      <c r="J135" s="1">
        <v>43299</v>
      </c>
      <c r="K135" s="2">
        <f>_xlfn.DAYS(Tabla1[[#This Row],[Fecha de entrega real]],Tabla1[[#This Row],[Fecha]])</f>
        <v>25</v>
      </c>
      <c r="L135" s="2">
        <f>VLOOKUP(Tabla1[[#This Row],[Código]],Tabla1345[#All],6,0)</f>
        <v>30</v>
      </c>
      <c r="M135" s="2" t="str">
        <f>VLOOKUP(MONTH(Tabla1[[#This Row],[Fecha]]),Tabla2[],2,0)</f>
        <v>Jun</v>
      </c>
      <c r="N135" s="2">
        <f>YEAR(Tabla1[[#This Row],[Fecha]])</f>
        <v>2018</v>
      </c>
      <c r="O135" s="15">
        <f>IF(Tabla1[[#This Row],[Cantidad solicitada en O/C]]=Tabla1[[#This Row],[Cantidad entregada]],1,0)</f>
        <v>0</v>
      </c>
      <c r="P135" s="15">
        <f>IF(Tabla1[[#This Row],[Días transcurridos]]&lt;=Tabla1[[#This Row],[Lead time]],1,0)</f>
        <v>1</v>
      </c>
      <c r="Q135" s="15">
        <f>Tabla1[[#This Row],[Entregas completas %]]*Tabla1[[#This Row],[Entregas a tiempo]]</f>
        <v>0</v>
      </c>
    </row>
    <row r="136" spans="1:17" x14ac:dyDescent="0.2">
      <c r="A136" s="1">
        <v>43277</v>
      </c>
      <c r="B136" s="2" t="s">
        <v>1067</v>
      </c>
      <c r="C136" s="2">
        <v>348611</v>
      </c>
      <c r="D136" s="2" t="s">
        <v>359</v>
      </c>
      <c r="E136" s="2" t="s">
        <v>10</v>
      </c>
      <c r="F136" s="2" t="s">
        <v>14</v>
      </c>
      <c r="G136" s="2" t="s">
        <v>12</v>
      </c>
      <c r="H136" s="2">
        <v>407</v>
      </c>
      <c r="I136" s="2">
        <v>407</v>
      </c>
      <c r="J136" s="1">
        <v>43281</v>
      </c>
      <c r="K136" s="2">
        <f>_xlfn.DAYS(Tabla1[[#This Row],[Fecha de entrega real]],Tabla1[[#This Row],[Fecha]])</f>
        <v>4</v>
      </c>
      <c r="L136" s="2">
        <f>VLOOKUP(Tabla1[[#This Row],[Código]],Tabla1345[#All],6,0)</f>
        <v>8</v>
      </c>
      <c r="M136" s="2" t="str">
        <f>VLOOKUP(MONTH(Tabla1[[#This Row],[Fecha]]),Tabla2[],2,0)</f>
        <v>Jun</v>
      </c>
      <c r="N136" s="2">
        <f>YEAR(Tabla1[[#This Row],[Fecha]])</f>
        <v>2018</v>
      </c>
      <c r="O136" s="15">
        <f>IF(Tabla1[[#This Row],[Cantidad solicitada en O/C]]=Tabla1[[#This Row],[Cantidad entregada]],1,0)</f>
        <v>1</v>
      </c>
      <c r="P136" s="15">
        <f>IF(Tabla1[[#This Row],[Días transcurridos]]&lt;=Tabla1[[#This Row],[Lead time]],1,0)</f>
        <v>1</v>
      </c>
      <c r="Q136" s="15">
        <f>Tabla1[[#This Row],[Entregas completas %]]*Tabla1[[#This Row],[Entregas a tiempo]]</f>
        <v>1</v>
      </c>
    </row>
    <row r="137" spans="1:17" x14ac:dyDescent="0.2">
      <c r="A137" s="1">
        <v>43278</v>
      </c>
      <c r="B137" s="2" t="s">
        <v>979</v>
      </c>
      <c r="C137" s="2">
        <v>347590</v>
      </c>
      <c r="D137" s="2" t="s">
        <v>35</v>
      </c>
      <c r="E137" s="2" t="s">
        <v>10</v>
      </c>
      <c r="F137" s="2" t="s">
        <v>21</v>
      </c>
      <c r="G137" s="2" t="s">
        <v>36</v>
      </c>
      <c r="H137" s="2">
        <v>391</v>
      </c>
      <c r="I137" s="2">
        <v>316</v>
      </c>
      <c r="J137" s="1">
        <v>43286</v>
      </c>
      <c r="K137" s="2">
        <f>_xlfn.DAYS(Tabla1[[#This Row],[Fecha de entrega real]],Tabla1[[#This Row],[Fecha]])</f>
        <v>8</v>
      </c>
      <c r="L137" s="2">
        <f>VLOOKUP(Tabla1[[#This Row],[Código]],Tabla1345[#All],6,0)</f>
        <v>25</v>
      </c>
      <c r="M137" s="2" t="str">
        <f>VLOOKUP(MONTH(Tabla1[[#This Row],[Fecha]]),Tabla2[],2,0)</f>
        <v>Jun</v>
      </c>
      <c r="N137" s="2">
        <f>YEAR(Tabla1[[#This Row],[Fecha]])</f>
        <v>2018</v>
      </c>
      <c r="O137" s="15">
        <f>IF(Tabla1[[#This Row],[Cantidad solicitada en O/C]]=Tabla1[[#This Row],[Cantidad entregada]],1,0)</f>
        <v>0</v>
      </c>
      <c r="P137" s="15">
        <f>IF(Tabla1[[#This Row],[Días transcurridos]]&lt;=Tabla1[[#This Row],[Lead time]],1,0)</f>
        <v>1</v>
      </c>
      <c r="Q137" s="15">
        <f>Tabla1[[#This Row],[Entregas completas %]]*Tabla1[[#This Row],[Entregas a tiempo]]</f>
        <v>0</v>
      </c>
    </row>
    <row r="138" spans="1:17" x14ac:dyDescent="0.2">
      <c r="A138" s="1">
        <v>43279</v>
      </c>
      <c r="B138" s="2" t="s">
        <v>1231</v>
      </c>
      <c r="C138" s="2">
        <v>348773</v>
      </c>
      <c r="D138" s="2" t="s">
        <v>373</v>
      </c>
      <c r="E138" s="2" t="s">
        <v>10</v>
      </c>
      <c r="F138" s="2" t="s">
        <v>17</v>
      </c>
      <c r="G138" s="2" t="s">
        <v>36</v>
      </c>
      <c r="H138" s="2">
        <v>430</v>
      </c>
      <c r="I138" s="2">
        <v>430</v>
      </c>
      <c r="J138" s="1">
        <v>43279</v>
      </c>
      <c r="K138" s="2">
        <f>_xlfn.DAYS(Tabla1[[#This Row],[Fecha de entrega real]],Tabla1[[#This Row],[Fecha]])</f>
        <v>0</v>
      </c>
      <c r="L138" s="2">
        <f>VLOOKUP(Tabla1[[#This Row],[Código]],Tabla1345[#All],6,0)</f>
        <v>7</v>
      </c>
      <c r="M138" s="2" t="str">
        <f>VLOOKUP(MONTH(Tabla1[[#This Row],[Fecha]]),Tabla2[],2,0)</f>
        <v>Jun</v>
      </c>
      <c r="N138" s="2">
        <f>YEAR(Tabla1[[#This Row],[Fecha]])</f>
        <v>2018</v>
      </c>
      <c r="O138" s="15">
        <f>IF(Tabla1[[#This Row],[Cantidad solicitada en O/C]]=Tabla1[[#This Row],[Cantidad entregada]],1,0)</f>
        <v>1</v>
      </c>
      <c r="P138" s="15">
        <f>IF(Tabla1[[#This Row],[Días transcurridos]]&lt;=Tabla1[[#This Row],[Lead time]],1,0)</f>
        <v>1</v>
      </c>
      <c r="Q138" s="15">
        <f>Tabla1[[#This Row],[Entregas completas %]]*Tabla1[[#This Row],[Entregas a tiempo]]</f>
        <v>1</v>
      </c>
    </row>
    <row r="139" spans="1:17" x14ac:dyDescent="0.2">
      <c r="A139" s="1">
        <v>43280</v>
      </c>
      <c r="B139" s="2" t="s">
        <v>1087</v>
      </c>
      <c r="C139" s="2">
        <v>348077</v>
      </c>
      <c r="D139" s="2" t="s">
        <v>127</v>
      </c>
      <c r="E139" s="2" t="s">
        <v>10</v>
      </c>
      <c r="F139" s="2" t="s">
        <v>23</v>
      </c>
      <c r="G139" s="2" t="s">
        <v>19</v>
      </c>
      <c r="H139" s="2">
        <v>223</v>
      </c>
      <c r="I139" s="2">
        <v>223</v>
      </c>
      <c r="J139" s="1">
        <v>43282</v>
      </c>
      <c r="K139" s="2">
        <f>_xlfn.DAYS(Tabla1[[#This Row],[Fecha de entrega real]],Tabla1[[#This Row],[Fecha]])</f>
        <v>2</v>
      </c>
      <c r="L139" s="2">
        <f>VLOOKUP(Tabla1[[#This Row],[Código]],Tabla1345[#All],6,0)</f>
        <v>22</v>
      </c>
      <c r="M139" s="2" t="str">
        <f>VLOOKUP(MONTH(Tabla1[[#This Row],[Fecha]]),Tabla2[],2,0)</f>
        <v>Jun</v>
      </c>
      <c r="N139" s="2">
        <f>YEAR(Tabla1[[#This Row],[Fecha]])</f>
        <v>2018</v>
      </c>
      <c r="O139" s="15">
        <f>IF(Tabla1[[#This Row],[Cantidad solicitada en O/C]]=Tabla1[[#This Row],[Cantidad entregada]],1,0)</f>
        <v>1</v>
      </c>
      <c r="P139" s="15">
        <f>IF(Tabla1[[#This Row],[Días transcurridos]]&lt;=Tabla1[[#This Row],[Lead time]],1,0)</f>
        <v>1</v>
      </c>
      <c r="Q139" s="15">
        <f>Tabla1[[#This Row],[Entregas completas %]]*Tabla1[[#This Row],[Entregas a tiempo]]</f>
        <v>1</v>
      </c>
    </row>
    <row r="140" spans="1:17" x14ac:dyDescent="0.2">
      <c r="A140" s="1">
        <v>43281</v>
      </c>
      <c r="B140" s="2" t="s">
        <v>885</v>
      </c>
      <c r="C140" s="2">
        <v>347632</v>
      </c>
      <c r="D140" s="2" t="s">
        <v>90</v>
      </c>
      <c r="E140" s="2" t="s">
        <v>10</v>
      </c>
      <c r="F140" s="2" t="s">
        <v>21</v>
      </c>
      <c r="G140" s="2" t="s">
        <v>19</v>
      </c>
      <c r="H140" s="2">
        <v>197</v>
      </c>
      <c r="I140" s="2">
        <v>197</v>
      </c>
      <c r="J140" s="1">
        <v>43288</v>
      </c>
      <c r="K140" s="2">
        <f>_xlfn.DAYS(Tabla1[[#This Row],[Fecha de entrega real]],Tabla1[[#This Row],[Fecha]])</f>
        <v>7</v>
      </c>
      <c r="L140" s="2">
        <f>VLOOKUP(Tabla1[[#This Row],[Código]],Tabla1345[#All],6,0)</f>
        <v>23</v>
      </c>
      <c r="M140" s="2" t="str">
        <f>VLOOKUP(MONTH(Tabla1[[#This Row],[Fecha]]),Tabla2[],2,0)</f>
        <v>Jun</v>
      </c>
      <c r="N140" s="2">
        <f>YEAR(Tabla1[[#This Row],[Fecha]])</f>
        <v>2018</v>
      </c>
      <c r="O140" s="15">
        <f>IF(Tabla1[[#This Row],[Cantidad solicitada en O/C]]=Tabla1[[#This Row],[Cantidad entregada]],1,0)</f>
        <v>1</v>
      </c>
      <c r="P140" s="15">
        <f>IF(Tabla1[[#This Row],[Días transcurridos]]&lt;=Tabla1[[#This Row],[Lead time]],1,0)</f>
        <v>1</v>
      </c>
      <c r="Q140" s="15">
        <f>Tabla1[[#This Row],[Entregas completas %]]*Tabla1[[#This Row],[Entregas a tiempo]]</f>
        <v>1</v>
      </c>
    </row>
    <row r="141" spans="1:17" x14ac:dyDescent="0.2">
      <c r="A141" s="1">
        <v>43281</v>
      </c>
      <c r="B141" s="2" t="s">
        <v>1241</v>
      </c>
      <c r="C141" s="2">
        <v>348079</v>
      </c>
      <c r="D141" s="2" t="s">
        <v>709</v>
      </c>
      <c r="E141" s="2" t="s">
        <v>10</v>
      </c>
      <c r="F141" s="2" t="s">
        <v>11</v>
      </c>
      <c r="G141" s="2" t="s">
        <v>15</v>
      </c>
      <c r="H141" s="2">
        <v>354</v>
      </c>
      <c r="I141" s="2">
        <v>290</v>
      </c>
      <c r="J141" s="1">
        <v>43291</v>
      </c>
      <c r="K141" s="2">
        <f>_xlfn.DAYS(Tabla1[[#This Row],[Fecha de entrega real]],Tabla1[[#This Row],[Fecha]])</f>
        <v>10</v>
      </c>
      <c r="L141" s="2">
        <f>VLOOKUP(Tabla1[[#This Row],[Código]],Tabla1345[#All],6,0)</f>
        <v>17</v>
      </c>
      <c r="M141" s="2" t="str">
        <f>VLOOKUP(MONTH(Tabla1[[#This Row],[Fecha]]),Tabla2[],2,0)</f>
        <v>Jun</v>
      </c>
      <c r="N141" s="2">
        <f>YEAR(Tabla1[[#This Row],[Fecha]])</f>
        <v>2018</v>
      </c>
      <c r="O141" s="15">
        <f>IF(Tabla1[[#This Row],[Cantidad solicitada en O/C]]=Tabla1[[#This Row],[Cantidad entregada]],1,0)</f>
        <v>0</v>
      </c>
      <c r="P141" s="15">
        <f>IF(Tabla1[[#This Row],[Días transcurridos]]&lt;=Tabla1[[#This Row],[Lead time]],1,0)</f>
        <v>1</v>
      </c>
      <c r="Q141" s="15">
        <f>Tabla1[[#This Row],[Entregas completas %]]*Tabla1[[#This Row],[Entregas a tiempo]]</f>
        <v>0</v>
      </c>
    </row>
    <row r="142" spans="1:17" x14ac:dyDescent="0.2">
      <c r="A142" s="1">
        <v>43283</v>
      </c>
      <c r="B142" s="2" t="s">
        <v>1015</v>
      </c>
      <c r="C142" s="2">
        <v>366819</v>
      </c>
      <c r="D142" s="2" t="s">
        <v>201</v>
      </c>
      <c r="E142" s="2" t="s">
        <v>10</v>
      </c>
      <c r="F142" s="2" t="s">
        <v>72</v>
      </c>
      <c r="G142" s="2" t="s">
        <v>12</v>
      </c>
      <c r="H142" s="2">
        <v>409</v>
      </c>
      <c r="I142" s="2">
        <v>400</v>
      </c>
      <c r="J142" s="1">
        <v>43291</v>
      </c>
      <c r="K142" s="2">
        <f>_xlfn.DAYS(Tabla1[[#This Row],[Fecha de entrega real]],Tabla1[[#This Row],[Fecha]])</f>
        <v>8</v>
      </c>
      <c r="L142" s="2">
        <f>VLOOKUP(Tabla1[[#This Row],[Código]],Tabla1345[#All],6,0)</f>
        <v>28</v>
      </c>
      <c r="M142" s="2" t="str">
        <f>VLOOKUP(MONTH(Tabla1[[#This Row],[Fecha]]),Tabla2[],2,0)</f>
        <v>Jul</v>
      </c>
      <c r="N142" s="2">
        <f>YEAR(Tabla1[[#This Row],[Fecha]])</f>
        <v>2018</v>
      </c>
      <c r="O142" s="15">
        <f>IF(Tabla1[[#This Row],[Cantidad solicitada en O/C]]=Tabla1[[#This Row],[Cantidad entregada]],1,0)</f>
        <v>0</v>
      </c>
      <c r="P142" s="15">
        <f>IF(Tabla1[[#This Row],[Días transcurridos]]&lt;=Tabla1[[#This Row],[Lead time]],1,0)</f>
        <v>1</v>
      </c>
      <c r="Q142" s="15">
        <f>Tabla1[[#This Row],[Entregas completas %]]*Tabla1[[#This Row],[Entregas a tiempo]]</f>
        <v>0</v>
      </c>
    </row>
    <row r="143" spans="1:17" x14ac:dyDescent="0.2">
      <c r="A143" s="1">
        <v>43283</v>
      </c>
      <c r="B143" s="2" t="s">
        <v>1075</v>
      </c>
      <c r="C143" s="2">
        <v>366749</v>
      </c>
      <c r="D143" s="2" t="s">
        <v>666</v>
      </c>
      <c r="E143" s="2" t="s">
        <v>10</v>
      </c>
      <c r="F143" s="2" t="s">
        <v>65</v>
      </c>
      <c r="G143" s="2" t="s">
        <v>30</v>
      </c>
      <c r="H143" s="2">
        <v>112</v>
      </c>
      <c r="I143" s="2">
        <v>112</v>
      </c>
      <c r="J143" s="1">
        <v>43283</v>
      </c>
      <c r="K143" s="2">
        <f>_xlfn.DAYS(Tabla1[[#This Row],[Fecha de entrega real]],Tabla1[[#This Row],[Fecha]])</f>
        <v>0</v>
      </c>
      <c r="L143" s="2">
        <f>VLOOKUP(Tabla1[[#This Row],[Código]],Tabla1345[#All],6,0)</f>
        <v>13</v>
      </c>
      <c r="M143" s="2" t="str">
        <f>VLOOKUP(MONTH(Tabla1[[#This Row],[Fecha]]),Tabla2[],2,0)</f>
        <v>Jul</v>
      </c>
      <c r="N143" s="2">
        <f>YEAR(Tabla1[[#This Row],[Fecha]])</f>
        <v>2018</v>
      </c>
      <c r="O143" s="15">
        <f>IF(Tabla1[[#This Row],[Cantidad solicitada en O/C]]=Tabla1[[#This Row],[Cantidad entregada]],1,0)</f>
        <v>1</v>
      </c>
      <c r="P143" s="15">
        <f>IF(Tabla1[[#This Row],[Días transcurridos]]&lt;=Tabla1[[#This Row],[Lead time]],1,0)</f>
        <v>1</v>
      </c>
      <c r="Q143" s="15">
        <f>Tabla1[[#This Row],[Entregas completas %]]*Tabla1[[#This Row],[Entregas a tiempo]]</f>
        <v>1</v>
      </c>
    </row>
    <row r="144" spans="1:17" x14ac:dyDescent="0.2">
      <c r="A144" s="1">
        <v>43285</v>
      </c>
      <c r="B144" s="2" t="s">
        <v>1036</v>
      </c>
      <c r="C144" s="2">
        <v>347865</v>
      </c>
      <c r="D144" s="2" t="s">
        <v>126</v>
      </c>
      <c r="E144" s="2" t="s">
        <v>10</v>
      </c>
      <c r="F144" s="2" t="s">
        <v>25</v>
      </c>
      <c r="G144" s="2" t="s">
        <v>19</v>
      </c>
      <c r="H144" s="2">
        <v>178</v>
      </c>
      <c r="I144" s="2">
        <v>178</v>
      </c>
      <c r="J144" s="1">
        <v>43285</v>
      </c>
      <c r="K144" s="2">
        <f>_xlfn.DAYS(Tabla1[[#This Row],[Fecha de entrega real]],Tabla1[[#This Row],[Fecha]])</f>
        <v>0</v>
      </c>
      <c r="L144" s="2">
        <f>VLOOKUP(Tabla1[[#This Row],[Código]],Tabla1345[#All],6,0)</f>
        <v>19</v>
      </c>
      <c r="M144" s="2" t="str">
        <f>VLOOKUP(MONTH(Tabla1[[#This Row],[Fecha]]),Tabla2[],2,0)</f>
        <v>Jul</v>
      </c>
      <c r="N144" s="2">
        <f>YEAR(Tabla1[[#This Row],[Fecha]])</f>
        <v>2018</v>
      </c>
      <c r="O144" s="15">
        <f>IF(Tabla1[[#This Row],[Cantidad solicitada en O/C]]=Tabla1[[#This Row],[Cantidad entregada]],1,0)</f>
        <v>1</v>
      </c>
      <c r="P144" s="15">
        <f>IF(Tabla1[[#This Row],[Días transcurridos]]&lt;=Tabla1[[#This Row],[Lead time]],1,0)</f>
        <v>1</v>
      </c>
      <c r="Q144" s="15">
        <f>Tabla1[[#This Row],[Entregas completas %]]*Tabla1[[#This Row],[Entregas a tiempo]]</f>
        <v>1</v>
      </c>
    </row>
    <row r="145" spans="1:17" x14ac:dyDescent="0.2">
      <c r="A145" s="1">
        <v>43285</v>
      </c>
      <c r="B145" s="2" t="s">
        <v>1199</v>
      </c>
      <c r="C145" s="2">
        <v>347838</v>
      </c>
      <c r="D145" s="2" t="s">
        <v>60</v>
      </c>
      <c r="E145" s="2" t="s">
        <v>10</v>
      </c>
      <c r="F145" s="2" t="s">
        <v>61</v>
      </c>
      <c r="G145" s="2" t="s">
        <v>40</v>
      </c>
      <c r="H145" s="2">
        <v>161</v>
      </c>
      <c r="I145" s="2">
        <v>119</v>
      </c>
      <c r="J145" s="1">
        <v>43293</v>
      </c>
      <c r="K145" s="2">
        <f>_xlfn.DAYS(Tabla1[[#This Row],[Fecha de entrega real]],Tabla1[[#This Row],[Fecha]])</f>
        <v>8</v>
      </c>
      <c r="L145" s="2">
        <f>VLOOKUP(Tabla1[[#This Row],[Código]],Tabla1345[#All],6,0)</f>
        <v>8</v>
      </c>
      <c r="M145" s="2" t="str">
        <f>VLOOKUP(MONTH(Tabla1[[#This Row],[Fecha]]),Tabla2[],2,0)</f>
        <v>Jul</v>
      </c>
      <c r="N145" s="2">
        <f>YEAR(Tabla1[[#This Row],[Fecha]])</f>
        <v>2018</v>
      </c>
      <c r="O145" s="15">
        <f>IF(Tabla1[[#This Row],[Cantidad solicitada en O/C]]=Tabla1[[#This Row],[Cantidad entregada]],1,0)</f>
        <v>0</v>
      </c>
      <c r="P145" s="15">
        <f>IF(Tabla1[[#This Row],[Días transcurridos]]&lt;=Tabla1[[#This Row],[Lead time]],1,0)</f>
        <v>1</v>
      </c>
      <c r="Q145" s="15">
        <f>Tabla1[[#This Row],[Entregas completas %]]*Tabla1[[#This Row],[Entregas a tiempo]]</f>
        <v>0</v>
      </c>
    </row>
    <row r="146" spans="1:17" x14ac:dyDescent="0.2">
      <c r="A146" s="1">
        <v>43286</v>
      </c>
      <c r="B146" s="2" t="s">
        <v>872</v>
      </c>
      <c r="C146" s="2">
        <v>348543</v>
      </c>
      <c r="D146" s="2" t="s">
        <v>498</v>
      </c>
      <c r="E146" s="2" t="s">
        <v>10</v>
      </c>
      <c r="F146" s="2" t="s">
        <v>79</v>
      </c>
      <c r="G146" s="2" t="s">
        <v>28</v>
      </c>
      <c r="H146" s="2">
        <v>417</v>
      </c>
      <c r="I146" s="2">
        <v>417</v>
      </c>
      <c r="J146" s="1">
        <v>43295</v>
      </c>
      <c r="K146" s="2">
        <f>_xlfn.DAYS(Tabla1[[#This Row],[Fecha de entrega real]],Tabla1[[#This Row],[Fecha]])</f>
        <v>9</v>
      </c>
      <c r="L146" s="2">
        <f>VLOOKUP(Tabla1[[#This Row],[Código]],Tabla1345[#All],6,0)</f>
        <v>25</v>
      </c>
      <c r="M146" s="2" t="str">
        <f>VLOOKUP(MONTH(Tabla1[[#This Row],[Fecha]]),Tabla2[],2,0)</f>
        <v>Jul</v>
      </c>
      <c r="N146" s="2">
        <f>YEAR(Tabla1[[#This Row],[Fecha]])</f>
        <v>2018</v>
      </c>
      <c r="O146" s="15">
        <f>IF(Tabla1[[#This Row],[Cantidad solicitada en O/C]]=Tabla1[[#This Row],[Cantidad entregada]],1,0)</f>
        <v>1</v>
      </c>
      <c r="P146" s="15">
        <f>IF(Tabla1[[#This Row],[Días transcurridos]]&lt;=Tabla1[[#This Row],[Lead time]],1,0)</f>
        <v>1</v>
      </c>
      <c r="Q146" s="15">
        <f>Tabla1[[#This Row],[Entregas completas %]]*Tabla1[[#This Row],[Entregas a tiempo]]</f>
        <v>1</v>
      </c>
    </row>
    <row r="147" spans="1:17" x14ac:dyDescent="0.2">
      <c r="A147" s="1">
        <v>43286</v>
      </c>
      <c r="B147" s="2" t="s">
        <v>985</v>
      </c>
      <c r="C147" s="2">
        <v>347598</v>
      </c>
      <c r="D147" s="2" t="s">
        <v>208</v>
      </c>
      <c r="E147" s="2" t="s">
        <v>10</v>
      </c>
      <c r="F147" s="2" t="s">
        <v>21</v>
      </c>
      <c r="G147" s="2" t="s">
        <v>15</v>
      </c>
      <c r="H147" s="2">
        <v>119</v>
      </c>
      <c r="I147" s="2">
        <v>95</v>
      </c>
      <c r="J147" s="1">
        <v>43287</v>
      </c>
      <c r="K147" s="2">
        <f>_xlfn.DAYS(Tabla1[[#This Row],[Fecha de entrega real]],Tabla1[[#This Row],[Fecha]])</f>
        <v>1</v>
      </c>
      <c r="L147" s="2">
        <f>VLOOKUP(Tabla1[[#This Row],[Código]],Tabla1345[#All],6,0)</f>
        <v>5</v>
      </c>
      <c r="M147" s="2" t="str">
        <f>VLOOKUP(MONTH(Tabla1[[#This Row],[Fecha]]),Tabla2[],2,0)</f>
        <v>Jul</v>
      </c>
      <c r="N147" s="2">
        <f>YEAR(Tabla1[[#This Row],[Fecha]])</f>
        <v>2018</v>
      </c>
      <c r="O147" s="15">
        <f>IF(Tabla1[[#This Row],[Cantidad solicitada en O/C]]=Tabla1[[#This Row],[Cantidad entregada]],1,0)</f>
        <v>0</v>
      </c>
      <c r="P147" s="15">
        <f>IF(Tabla1[[#This Row],[Días transcurridos]]&lt;=Tabla1[[#This Row],[Lead time]],1,0)</f>
        <v>1</v>
      </c>
      <c r="Q147" s="15">
        <f>Tabla1[[#This Row],[Entregas completas %]]*Tabla1[[#This Row],[Entregas a tiempo]]</f>
        <v>0</v>
      </c>
    </row>
    <row r="148" spans="1:17" x14ac:dyDescent="0.2">
      <c r="A148" s="1">
        <v>43292</v>
      </c>
      <c r="B148" s="2" t="s">
        <v>1137</v>
      </c>
      <c r="C148" s="2">
        <v>348595</v>
      </c>
      <c r="D148" s="2" t="s">
        <v>617</v>
      </c>
      <c r="E148" s="2" t="s">
        <v>10</v>
      </c>
      <c r="F148" s="2" t="s">
        <v>65</v>
      </c>
      <c r="G148" s="2" t="s">
        <v>19</v>
      </c>
      <c r="H148" s="2">
        <v>479</v>
      </c>
      <c r="I148" s="2">
        <v>392</v>
      </c>
      <c r="J148" s="1">
        <v>43292</v>
      </c>
      <c r="K148" s="2">
        <f>_xlfn.DAYS(Tabla1[[#This Row],[Fecha de entrega real]],Tabla1[[#This Row],[Fecha]])</f>
        <v>0</v>
      </c>
      <c r="L148" s="2">
        <f>VLOOKUP(Tabla1[[#This Row],[Código]],Tabla1345[#All],6,0)</f>
        <v>25</v>
      </c>
      <c r="M148" s="2" t="str">
        <f>VLOOKUP(MONTH(Tabla1[[#This Row],[Fecha]]),Tabla2[],2,0)</f>
        <v>Jul</v>
      </c>
      <c r="N148" s="2">
        <f>YEAR(Tabla1[[#This Row],[Fecha]])</f>
        <v>2018</v>
      </c>
      <c r="O148" s="15">
        <f>IF(Tabla1[[#This Row],[Cantidad solicitada en O/C]]=Tabla1[[#This Row],[Cantidad entregada]],1,0)</f>
        <v>0</v>
      </c>
      <c r="P148" s="15">
        <f>IF(Tabla1[[#This Row],[Días transcurridos]]&lt;=Tabla1[[#This Row],[Lead time]],1,0)</f>
        <v>1</v>
      </c>
      <c r="Q148" s="15">
        <f>Tabla1[[#This Row],[Entregas completas %]]*Tabla1[[#This Row],[Entregas a tiempo]]</f>
        <v>0</v>
      </c>
    </row>
    <row r="149" spans="1:17" x14ac:dyDescent="0.2">
      <c r="A149" s="1">
        <v>43293</v>
      </c>
      <c r="B149" s="2" t="s">
        <v>1033</v>
      </c>
      <c r="C149" s="2">
        <v>348415</v>
      </c>
      <c r="D149" s="2" t="s">
        <v>256</v>
      </c>
      <c r="E149" s="2" t="s">
        <v>10</v>
      </c>
      <c r="F149" s="2" t="s">
        <v>17</v>
      </c>
      <c r="G149" s="2" t="s">
        <v>44</v>
      </c>
      <c r="H149" s="2">
        <v>272</v>
      </c>
      <c r="I149" s="2">
        <v>272</v>
      </c>
      <c r="J149" s="1">
        <v>43293</v>
      </c>
      <c r="K149" s="2">
        <f>_xlfn.DAYS(Tabla1[[#This Row],[Fecha de entrega real]],Tabla1[[#This Row],[Fecha]])</f>
        <v>0</v>
      </c>
      <c r="L149" s="2">
        <f>VLOOKUP(Tabla1[[#This Row],[Código]],Tabla1345[#All],6,0)</f>
        <v>9</v>
      </c>
      <c r="M149" s="2" t="str">
        <f>VLOOKUP(MONTH(Tabla1[[#This Row],[Fecha]]),Tabla2[],2,0)</f>
        <v>Jul</v>
      </c>
      <c r="N149" s="2">
        <f>YEAR(Tabla1[[#This Row],[Fecha]])</f>
        <v>2018</v>
      </c>
      <c r="O149" s="15">
        <f>IF(Tabla1[[#This Row],[Cantidad solicitada en O/C]]=Tabla1[[#This Row],[Cantidad entregada]],1,0)</f>
        <v>1</v>
      </c>
      <c r="P149" s="15">
        <f>IF(Tabla1[[#This Row],[Días transcurridos]]&lt;=Tabla1[[#This Row],[Lead time]],1,0)</f>
        <v>1</v>
      </c>
      <c r="Q149" s="15">
        <f>Tabla1[[#This Row],[Entregas completas %]]*Tabla1[[#This Row],[Entregas a tiempo]]</f>
        <v>1</v>
      </c>
    </row>
    <row r="150" spans="1:17" x14ac:dyDescent="0.2">
      <c r="A150" s="1">
        <v>43294</v>
      </c>
      <c r="B150" s="2" t="s">
        <v>890</v>
      </c>
      <c r="C150" s="2">
        <v>348381</v>
      </c>
      <c r="D150" s="2" t="s">
        <v>192</v>
      </c>
      <c r="E150" s="2" t="s">
        <v>10</v>
      </c>
      <c r="F150" s="2" t="s">
        <v>17</v>
      </c>
      <c r="G150" s="2" t="s">
        <v>30</v>
      </c>
      <c r="H150" s="2">
        <v>104</v>
      </c>
      <c r="I150" s="2">
        <v>104</v>
      </c>
      <c r="J150" s="1">
        <v>43294</v>
      </c>
      <c r="K150" s="2">
        <f>_xlfn.DAYS(Tabla1[[#This Row],[Fecha de entrega real]],Tabla1[[#This Row],[Fecha]])</f>
        <v>0</v>
      </c>
      <c r="L150" s="2">
        <f>VLOOKUP(Tabla1[[#This Row],[Código]],Tabla1345[#All],6,0)</f>
        <v>28</v>
      </c>
      <c r="M150" s="2" t="str">
        <f>VLOOKUP(MONTH(Tabla1[[#This Row],[Fecha]]),Tabla2[],2,0)</f>
        <v>Jul</v>
      </c>
      <c r="N150" s="2">
        <f>YEAR(Tabla1[[#This Row],[Fecha]])</f>
        <v>2018</v>
      </c>
      <c r="O150" s="15">
        <f>IF(Tabla1[[#This Row],[Cantidad solicitada en O/C]]=Tabla1[[#This Row],[Cantidad entregada]],1,0)</f>
        <v>1</v>
      </c>
      <c r="P150" s="15">
        <f>IF(Tabla1[[#This Row],[Días transcurridos]]&lt;=Tabla1[[#This Row],[Lead time]],1,0)</f>
        <v>1</v>
      </c>
      <c r="Q150" s="15">
        <f>Tabla1[[#This Row],[Entregas completas %]]*Tabla1[[#This Row],[Entregas a tiempo]]</f>
        <v>1</v>
      </c>
    </row>
    <row r="151" spans="1:17" x14ac:dyDescent="0.2">
      <c r="A151" s="1">
        <v>43294</v>
      </c>
      <c r="B151" s="2" t="s">
        <v>1196</v>
      </c>
      <c r="C151" s="2">
        <v>348602</v>
      </c>
      <c r="D151" s="2" t="s">
        <v>466</v>
      </c>
      <c r="E151" s="2" t="s">
        <v>10</v>
      </c>
      <c r="F151" s="2" t="s">
        <v>14</v>
      </c>
      <c r="G151" s="2" t="s">
        <v>12</v>
      </c>
      <c r="H151" s="2">
        <v>303</v>
      </c>
      <c r="I151" s="2">
        <v>221</v>
      </c>
      <c r="J151" s="1">
        <v>43294</v>
      </c>
      <c r="K151" s="2">
        <f>_xlfn.DAYS(Tabla1[[#This Row],[Fecha de entrega real]],Tabla1[[#This Row],[Fecha]])</f>
        <v>0</v>
      </c>
      <c r="L151" s="2">
        <f>VLOOKUP(Tabla1[[#This Row],[Código]],Tabla1345[#All],6,0)</f>
        <v>30</v>
      </c>
      <c r="M151" s="2" t="str">
        <f>VLOOKUP(MONTH(Tabla1[[#This Row],[Fecha]]),Tabla2[],2,0)</f>
        <v>Jul</v>
      </c>
      <c r="N151" s="2">
        <f>YEAR(Tabla1[[#This Row],[Fecha]])</f>
        <v>2018</v>
      </c>
      <c r="O151" s="15">
        <f>IF(Tabla1[[#This Row],[Cantidad solicitada en O/C]]=Tabla1[[#This Row],[Cantidad entregada]],1,0)</f>
        <v>0</v>
      </c>
      <c r="P151" s="15">
        <f>IF(Tabla1[[#This Row],[Días transcurridos]]&lt;=Tabla1[[#This Row],[Lead time]],1,0)</f>
        <v>1</v>
      </c>
      <c r="Q151" s="15">
        <f>Tabla1[[#This Row],[Entregas completas %]]*Tabla1[[#This Row],[Entregas a tiempo]]</f>
        <v>0</v>
      </c>
    </row>
    <row r="152" spans="1:17" x14ac:dyDescent="0.2">
      <c r="A152" s="1">
        <v>43296</v>
      </c>
      <c r="B152" s="2" t="s">
        <v>909</v>
      </c>
      <c r="C152" s="2">
        <v>362794</v>
      </c>
      <c r="D152" s="2" t="s">
        <v>458</v>
      </c>
      <c r="E152" s="2" t="s">
        <v>10</v>
      </c>
      <c r="F152" s="2" t="s">
        <v>17</v>
      </c>
      <c r="G152" s="2" t="s">
        <v>26</v>
      </c>
      <c r="H152" s="2">
        <v>376</v>
      </c>
      <c r="I152" s="2">
        <v>342</v>
      </c>
      <c r="J152" s="1">
        <v>43296</v>
      </c>
      <c r="K152" s="2">
        <f>_xlfn.DAYS(Tabla1[[#This Row],[Fecha de entrega real]],Tabla1[[#This Row],[Fecha]])</f>
        <v>0</v>
      </c>
      <c r="L152" s="2">
        <f>VLOOKUP(Tabla1[[#This Row],[Código]],Tabla1345[#All],6,0)</f>
        <v>23</v>
      </c>
      <c r="M152" s="2" t="str">
        <f>VLOOKUP(MONTH(Tabla1[[#This Row],[Fecha]]),Tabla2[],2,0)</f>
        <v>Jul</v>
      </c>
      <c r="N152" s="2">
        <f>YEAR(Tabla1[[#This Row],[Fecha]])</f>
        <v>2018</v>
      </c>
      <c r="O152" s="15">
        <f>IF(Tabla1[[#This Row],[Cantidad solicitada en O/C]]=Tabla1[[#This Row],[Cantidad entregada]],1,0)</f>
        <v>0</v>
      </c>
      <c r="P152" s="15">
        <f>IF(Tabla1[[#This Row],[Días transcurridos]]&lt;=Tabla1[[#This Row],[Lead time]],1,0)</f>
        <v>1</v>
      </c>
      <c r="Q152" s="15">
        <f>Tabla1[[#This Row],[Entregas completas %]]*Tabla1[[#This Row],[Entregas a tiempo]]</f>
        <v>0</v>
      </c>
    </row>
    <row r="153" spans="1:17" x14ac:dyDescent="0.2">
      <c r="A153" s="1">
        <v>43296</v>
      </c>
      <c r="B153" s="2" t="s">
        <v>1114</v>
      </c>
      <c r="C153" s="2">
        <v>348605</v>
      </c>
      <c r="D153" s="2" t="s">
        <v>554</v>
      </c>
      <c r="E153" s="2" t="s">
        <v>10</v>
      </c>
      <c r="F153" s="2" t="s">
        <v>14</v>
      </c>
      <c r="G153" s="2" t="s">
        <v>40</v>
      </c>
      <c r="H153" s="2">
        <v>475</v>
      </c>
      <c r="I153" s="2">
        <v>475</v>
      </c>
      <c r="J153" s="1">
        <v>43296</v>
      </c>
      <c r="K153" s="2">
        <f>_xlfn.DAYS(Tabla1[[#This Row],[Fecha de entrega real]],Tabla1[[#This Row],[Fecha]])</f>
        <v>0</v>
      </c>
      <c r="L153" s="2">
        <f>VLOOKUP(Tabla1[[#This Row],[Código]],Tabla1345[#All],6,0)</f>
        <v>25</v>
      </c>
      <c r="M153" s="2" t="str">
        <f>VLOOKUP(MONTH(Tabla1[[#This Row],[Fecha]]),Tabla2[],2,0)</f>
        <v>Jul</v>
      </c>
      <c r="N153" s="2">
        <f>YEAR(Tabla1[[#This Row],[Fecha]])</f>
        <v>2018</v>
      </c>
      <c r="O153" s="15">
        <f>IF(Tabla1[[#This Row],[Cantidad solicitada en O/C]]=Tabla1[[#This Row],[Cantidad entregada]],1,0)</f>
        <v>1</v>
      </c>
      <c r="P153" s="15">
        <f>IF(Tabla1[[#This Row],[Días transcurridos]]&lt;=Tabla1[[#This Row],[Lead time]],1,0)</f>
        <v>1</v>
      </c>
      <c r="Q153" s="15">
        <f>Tabla1[[#This Row],[Entregas completas %]]*Tabla1[[#This Row],[Entregas a tiempo]]</f>
        <v>1</v>
      </c>
    </row>
    <row r="154" spans="1:17" x14ac:dyDescent="0.2">
      <c r="A154" s="1">
        <v>43297</v>
      </c>
      <c r="B154" s="2" t="s">
        <v>1005</v>
      </c>
      <c r="C154" s="2">
        <v>348495</v>
      </c>
      <c r="D154" s="2" t="s">
        <v>491</v>
      </c>
      <c r="E154" s="2" t="s">
        <v>10</v>
      </c>
      <c r="F154" s="2" t="s">
        <v>21</v>
      </c>
      <c r="G154" s="2" t="s">
        <v>19</v>
      </c>
      <c r="H154" s="2">
        <v>299</v>
      </c>
      <c r="I154" s="2">
        <v>221</v>
      </c>
      <c r="J154" s="1">
        <v>43297</v>
      </c>
      <c r="K154" s="2">
        <f>_xlfn.DAYS(Tabla1[[#This Row],[Fecha de entrega real]],Tabla1[[#This Row],[Fecha]])</f>
        <v>0</v>
      </c>
      <c r="L154" s="2">
        <f>VLOOKUP(Tabla1[[#This Row],[Código]],Tabla1345[#All],6,0)</f>
        <v>10</v>
      </c>
      <c r="M154" s="2" t="str">
        <f>VLOOKUP(MONTH(Tabla1[[#This Row],[Fecha]]),Tabla2[],2,0)</f>
        <v>Jul</v>
      </c>
      <c r="N154" s="2">
        <f>YEAR(Tabla1[[#This Row],[Fecha]])</f>
        <v>2018</v>
      </c>
      <c r="O154" s="15">
        <f>IF(Tabla1[[#This Row],[Cantidad solicitada en O/C]]=Tabla1[[#This Row],[Cantidad entregada]],1,0)</f>
        <v>0</v>
      </c>
      <c r="P154" s="15">
        <f>IF(Tabla1[[#This Row],[Días transcurridos]]&lt;=Tabla1[[#This Row],[Lead time]],1,0)</f>
        <v>1</v>
      </c>
      <c r="Q154" s="15">
        <f>Tabla1[[#This Row],[Entregas completas %]]*Tabla1[[#This Row],[Entregas a tiempo]]</f>
        <v>0</v>
      </c>
    </row>
    <row r="155" spans="1:17" x14ac:dyDescent="0.2">
      <c r="A155" s="1">
        <v>43297</v>
      </c>
      <c r="B155" s="2" t="s">
        <v>1182</v>
      </c>
      <c r="C155" s="2">
        <v>348432</v>
      </c>
      <c r="D155" s="2" t="s">
        <v>311</v>
      </c>
      <c r="E155" s="2" t="s">
        <v>10</v>
      </c>
      <c r="F155" s="2" t="s">
        <v>17</v>
      </c>
      <c r="G155" s="2" t="s">
        <v>40</v>
      </c>
      <c r="H155" s="2">
        <v>357</v>
      </c>
      <c r="I155" s="2">
        <v>357</v>
      </c>
      <c r="J155" s="1">
        <v>43297</v>
      </c>
      <c r="K155" s="2">
        <f>_xlfn.DAYS(Tabla1[[#This Row],[Fecha de entrega real]],Tabla1[[#This Row],[Fecha]])</f>
        <v>0</v>
      </c>
      <c r="L155" s="2">
        <f>VLOOKUP(Tabla1[[#This Row],[Código]],Tabla1345[#All],6,0)</f>
        <v>30</v>
      </c>
      <c r="M155" s="2" t="str">
        <f>VLOOKUP(MONTH(Tabla1[[#This Row],[Fecha]]),Tabla2[],2,0)</f>
        <v>Jul</v>
      </c>
      <c r="N155" s="2">
        <f>YEAR(Tabla1[[#This Row],[Fecha]])</f>
        <v>2018</v>
      </c>
      <c r="O155" s="15">
        <f>IF(Tabla1[[#This Row],[Cantidad solicitada en O/C]]=Tabla1[[#This Row],[Cantidad entregada]],1,0)</f>
        <v>1</v>
      </c>
      <c r="P155" s="15">
        <f>IF(Tabla1[[#This Row],[Días transcurridos]]&lt;=Tabla1[[#This Row],[Lead time]],1,0)</f>
        <v>1</v>
      </c>
      <c r="Q155" s="15">
        <f>Tabla1[[#This Row],[Entregas completas %]]*Tabla1[[#This Row],[Entregas a tiempo]]</f>
        <v>1</v>
      </c>
    </row>
    <row r="156" spans="1:17" x14ac:dyDescent="0.2">
      <c r="A156" s="1">
        <v>43297</v>
      </c>
      <c r="B156" s="2" t="s">
        <v>1218</v>
      </c>
      <c r="C156" s="2">
        <v>348383</v>
      </c>
      <c r="D156" s="2" t="s">
        <v>751</v>
      </c>
      <c r="E156" s="2" t="s">
        <v>10</v>
      </c>
      <c r="F156" s="2" t="s">
        <v>17</v>
      </c>
      <c r="G156" s="2" t="s">
        <v>44</v>
      </c>
      <c r="H156" s="2">
        <v>163</v>
      </c>
      <c r="I156" s="2">
        <v>125</v>
      </c>
      <c r="J156" s="1">
        <v>43307</v>
      </c>
      <c r="K156" s="2">
        <f>_xlfn.DAYS(Tabla1[[#This Row],[Fecha de entrega real]],Tabla1[[#This Row],[Fecha]])</f>
        <v>10</v>
      </c>
      <c r="L156" s="2">
        <f>VLOOKUP(Tabla1[[#This Row],[Código]],Tabla1345[#All],6,0)</f>
        <v>6</v>
      </c>
      <c r="M156" s="2" t="str">
        <f>VLOOKUP(MONTH(Tabla1[[#This Row],[Fecha]]),Tabla2[],2,0)</f>
        <v>Jul</v>
      </c>
      <c r="N156" s="2">
        <f>YEAR(Tabla1[[#This Row],[Fecha]])</f>
        <v>2018</v>
      </c>
      <c r="O156" s="15">
        <f>IF(Tabla1[[#This Row],[Cantidad solicitada en O/C]]=Tabla1[[#This Row],[Cantidad entregada]],1,0)</f>
        <v>0</v>
      </c>
      <c r="P156" s="15">
        <f>IF(Tabla1[[#This Row],[Días transcurridos]]&lt;=Tabla1[[#This Row],[Lead time]],1,0)</f>
        <v>0</v>
      </c>
      <c r="Q156" s="15">
        <f>Tabla1[[#This Row],[Entregas completas %]]*Tabla1[[#This Row],[Entregas a tiempo]]</f>
        <v>0</v>
      </c>
    </row>
    <row r="157" spans="1:17" x14ac:dyDescent="0.2">
      <c r="A157" s="1">
        <v>43298</v>
      </c>
      <c r="B157" s="2" t="s">
        <v>874</v>
      </c>
      <c r="C157" s="2">
        <v>347901</v>
      </c>
      <c r="D157" s="2" t="s">
        <v>577</v>
      </c>
      <c r="E157" s="2" t="s">
        <v>10</v>
      </c>
      <c r="F157" s="2" t="s">
        <v>70</v>
      </c>
      <c r="G157" s="2" t="s">
        <v>33</v>
      </c>
      <c r="H157" s="2">
        <v>132</v>
      </c>
      <c r="I157" s="2">
        <v>97</v>
      </c>
      <c r="J157" s="1">
        <v>43298</v>
      </c>
      <c r="K157" s="2">
        <f>_xlfn.DAYS(Tabla1[[#This Row],[Fecha de entrega real]],Tabla1[[#This Row],[Fecha]])</f>
        <v>0</v>
      </c>
      <c r="L157" s="2">
        <f>VLOOKUP(Tabla1[[#This Row],[Código]],Tabla1345[#All],6,0)</f>
        <v>27</v>
      </c>
      <c r="M157" s="2" t="str">
        <f>VLOOKUP(MONTH(Tabla1[[#This Row],[Fecha]]),Tabla2[],2,0)</f>
        <v>Jul</v>
      </c>
      <c r="N157" s="2">
        <f>YEAR(Tabla1[[#This Row],[Fecha]])</f>
        <v>2018</v>
      </c>
      <c r="O157" s="15">
        <f>IF(Tabla1[[#This Row],[Cantidad solicitada en O/C]]=Tabla1[[#This Row],[Cantidad entregada]],1,0)</f>
        <v>0</v>
      </c>
      <c r="P157" s="15">
        <f>IF(Tabla1[[#This Row],[Días transcurridos]]&lt;=Tabla1[[#This Row],[Lead time]],1,0)</f>
        <v>1</v>
      </c>
      <c r="Q157" s="15">
        <f>Tabla1[[#This Row],[Entregas completas %]]*Tabla1[[#This Row],[Entregas a tiempo]]</f>
        <v>0</v>
      </c>
    </row>
    <row r="158" spans="1:17" x14ac:dyDescent="0.2">
      <c r="A158" s="1">
        <v>43298</v>
      </c>
      <c r="B158" s="2" t="s">
        <v>896</v>
      </c>
      <c r="C158" s="2">
        <v>347957</v>
      </c>
      <c r="D158" s="2" t="s">
        <v>112</v>
      </c>
      <c r="E158" s="2" t="s">
        <v>10</v>
      </c>
      <c r="F158" s="2" t="s">
        <v>14</v>
      </c>
      <c r="G158" s="2" t="s">
        <v>40</v>
      </c>
      <c r="H158" s="2">
        <v>107</v>
      </c>
      <c r="I158" s="2">
        <v>107</v>
      </c>
      <c r="J158" s="1">
        <v>43298</v>
      </c>
      <c r="K158" s="2">
        <f>_xlfn.DAYS(Tabla1[[#This Row],[Fecha de entrega real]],Tabla1[[#This Row],[Fecha]])</f>
        <v>0</v>
      </c>
      <c r="L158" s="2">
        <f>VLOOKUP(Tabla1[[#This Row],[Código]],Tabla1345[#All],6,0)</f>
        <v>23</v>
      </c>
      <c r="M158" s="2" t="str">
        <f>VLOOKUP(MONTH(Tabla1[[#This Row],[Fecha]]),Tabla2[],2,0)</f>
        <v>Jul</v>
      </c>
      <c r="N158" s="2">
        <f>YEAR(Tabla1[[#This Row],[Fecha]])</f>
        <v>2018</v>
      </c>
      <c r="O158" s="15">
        <f>IF(Tabla1[[#This Row],[Cantidad solicitada en O/C]]=Tabla1[[#This Row],[Cantidad entregada]],1,0)</f>
        <v>1</v>
      </c>
      <c r="P158" s="15">
        <f>IF(Tabla1[[#This Row],[Días transcurridos]]&lt;=Tabla1[[#This Row],[Lead time]],1,0)</f>
        <v>1</v>
      </c>
      <c r="Q158" s="15">
        <f>Tabla1[[#This Row],[Entregas completas %]]*Tabla1[[#This Row],[Entregas a tiempo]]</f>
        <v>1</v>
      </c>
    </row>
    <row r="159" spans="1:17" x14ac:dyDescent="0.2">
      <c r="A159" s="1">
        <v>43299</v>
      </c>
      <c r="B159" s="2" t="s">
        <v>1047</v>
      </c>
      <c r="C159" s="2">
        <v>366681</v>
      </c>
      <c r="D159" s="2" t="s">
        <v>789</v>
      </c>
      <c r="E159" s="2" t="s">
        <v>10</v>
      </c>
      <c r="F159" s="2" t="s">
        <v>11</v>
      </c>
      <c r="G159" s="2" t="s">
        <v>40</v>
      </c>
      <c r="H159" s="2">
        <v>443</v>
      </c>
      <c r="I159" s="2">
        <v>349</v>
      </c>
      <c r="J159" s="1">
        <v>43310</v>
      </c>
      <c r="K159" s="2">
        <f>_xlfn.DAYS(Tabla1[[#This Row],[Fecha de entrega real]],Tabla1[[#This Row],[Fecha]])</f>
        <v>11</v>
      </c>
      <c r="L159" s="2">
        <f>VLOOKUP(Tabla1[[#This Row],[Código]],Tabla1345[#All],6,0)</f>
        <v>28</v>
      </c>
      <c r="M159" s="2" t="str">
        <f>VLOOKUP(MONTH(Tabla1[[#This Row],[Fecha]]),Tabla2[],2,0)</f>
        <v>Jul</v>
      </c>
      <c r="N159" s="2">
        <f>YEAR(Tabla1[[#This Row],[Fecha]])</f>
        <v>2018</v>
      </c>
      <c r="O159" s="15">
        <f>IF(Tabla1[[#This Row],[Cantidad solicitada en O/C]]=Tabla1[[#This Row],[Cantidad entregada]],1,0)</f>
        <v>0</v>
      </c>
      <c r="P159" s="15">
        <f>IF(Tabla1[[#This Row],[Días transcurridos]]&lt;=Tabla1[[#This Row],[Lead time]],1,0)</f>
        <v>1</v>
      </c>
      <c r="Q159" s="15">
        <f>Tabla1[[#This Row],[Entregas completas %]]*Tabla1[[#This Row],[Entregas a tiempo]]</f>
        <v>0</v>
      </c>
    </row>
    <row r="160" spans="1:17" x14ac:dyDescent="0.2">
      <c r="A160" s="1">
        <v>43300</v>
      </c>
      <c r="B160" s="2" t="s">
        <v>931</v>
      </c>
      <c r="C160" s="2">
        <v>348458</v>
      </c>
      <c r="D160" s="2" t="s">
        <v>626</v>
      </c>
      <c r="E160" s="2" t="s">
        <v>10</v>
      </c>
      <c r="F160" s="2" t="s">
        <v>11</v>
      </c>
      <c r="G160" s="2" t="s">
        <v>12</v>
      </c>
      <c r="H160" s="2">
        <v>404</v>
      </c>
      <c r="I160" s="2">
        <v>404</v>
      </c>
      <c r="J160" s="1">
        <v>43300</v>
      </c>
      <c r="K160" s="2">
        <f>_xlfn.DAYS(Tabla1[[#This Row],[Fecha de entrega real]],Tabla1[[#This Row],[Fecha]])</f>
        <v>0</v>
      </c>
      <c r="L160" s="2">
        <f>VLOOKUP(Tabla1[[#This Row],[Código]],Tabla1345[#All],6,0)</f>
        <v>30</v>
      </c>
      <c r="M160" s="2" t="str">
        <f>VLOOKUP(MONTH(Tabla1[[#This Row],[Fecha]]),Tabla2[],2,0)</f>
        <v>Jul</v>
      </c>
      <c r="N160" s="2">
        <f>YEAR(Tabla1[[#This Row],[Fecha]])</f>
        <v>2018</v>
      </c>
      <c r="O160" s="15">
        <f>IF(Tabla1[[#This Row],[Cantidad solicitada en O/C]]=Tabla1[[#This Row],[Cantidad entregada]],1,0)</f>
        <v>1</v>
      </c>
      <c r="P160" s="15">
        <f>IF(Tabla1[[#This Row],[Días transcurridos]]&lt;=Tabla1[[#This Row],[Lead time]],1,0)</f>
        <v>1</v>
      </c>
      <c r="Q160" s="15">
        <f>Tabla1[[#This Row],[Entregas completas %]]*Tabla1[[#This Row],[Entregas a tiempo]]</f>
        <v>1</v>
      </c>
    </row>
    <row r="161" spans="1:17" x14ac:dyDescent="0.2">
      <c r="A161" s="1">
        <v>43300</v>
      </c>
      <c r="B161" s="2" t="s">
        <v>1007</v>
      </c>
      <c r="C161" s="2">
        <v>348603</v>
      </c>
      <c r="D161" s="2" t="s">
        <v>424</v>
      </c>
      <c r="E161" s="2" t="s">
        <v>10</v>
      </c>
      <c r="F161" s="2" t="s">
        <v>65</v>
      </c>
      <c r="G161" s="2" t="s">
        <v>26</v>
      </c>
      <c r="H161" s="2">
        <v>253</v>
      </c>
      <c r="I161" s="2">
        <v>253</v>
      </c>
      <c r="J161" s="1">
        <v>43300</v>
      </c>
      <c r="K161" s="2">
        <f>_xlfn.DAYS(Tabla1[[#This Row],[Fecha de entrega real]],Tabla1[[#This Row],[Fecha]])</f>
        <v>0</v>
      </c>
      <c r="L161" s="2">
        <f>VLOOKUP(Tabla1[[#This Row],[Código]],Tabla1345[#All],6,0)</f>
        <v>25</v>
      </c>
      <c r="M161" s="2" t="str">
        <f>VLOOKUP(MONTH(Tabla1[[#This Row],[Fecha]]),Tabla2[],2,0)</f>
        <v>Jul</v>
      </c>
      <c r="N161" s="2">
        <f>YEAR(Tabla1[[#This Row],[Fecha]])</f>
        <v>2018</v>
      </c>
      <c r="O161" s="15">
        <f>IF(Tabla1[[#This Row],[Cantidad solicitada en O/C]]=Tabla1[[#This Row],[Cantidad entregada]],1,0)</f>
        <v>1</v>
      </c>
      <c r="P161" s="15">
        <f>IF(Tabla1[[#This Row],[Días transcurridos]]&lt;=Tabla1[[#This Row],[Lead time]],1,0)</f>
        <v>1</v>
      </c>
      <c r="Q161" s="15">
        <f>Tabla1[[#This Row],[Entregas completas %]]*Tabla1[[#This Row],[Entregas a tiempo]]</f>
        <v>1</v>
      </c>
    </row>
    <row r="162" spans="1:17" x14ac:dyDescent="0.2">
      <c r="A162" s="1">
        <v>43300</v>
      </c>
      <c r="B162" s="2" t="s">
        <v>1031</v>
      </c>
      <c r="C162" s="2">
        <v>348164</v>
      </c>
      <c r="D162" s="2" t="s">
        <v>263</v>
      </c>
      <c r="E162" s="2" t="s">
        <v>10</v>
      </c>
      <c r="F162" s="2" t="s">
        <v>65</v>
      </c>
      <c r="G162" s="2" t="s">
        <v>40</v>
      </c>
      <c r="H162" s="2">
        <v>280</v>
      </c>
      <c r="I162" s="2">
        <v>266</v>
      </c>
      <c r="J162" s="1">
        <v>43304</v>
      </c>
      <c r="K162" s="2">
        <f>_xlfn.DAYS(Tabla1[[#This Row],[Fecha de entrega real]],Tabla1[[#This Row],[Fecha]])</f>
        <v>4</v>
      </c>
      <c r="L162" s="2">
        <f>VLOOKUP(Tabla1[[#This Row],[Código]],Tabla1345[#All],6,0)</f>
        <v>5</v>
      </c>
      <c r="M162" s="2" t="str">
        <f>VLOOKUP(MONTH(Tabla1[[#This Row],[Fecha]]),Tabla2[],2,0)</f>
        <v>Jul</v>
      </c>
      <c r="N162" s="2">
        <f>YEAR(Tabla1[[#This Row],[Fecha]])</f>
        <v>2018</v>
      </c>
      <c r="O162" s="15">
        <f>IF(Tabla1[[#This Row],[Cantidad solicitada en O/C]]=Tabla1[[#This Row],[Cantidad entregada]],1,0)</f>
        <v>0</v>
      </c>
      <c r="P162" s="15">
        <f>IF(Tabla1[[#This Row],[Días transcurridos]]&lt;=Tabla1[[#This Row],[Lead time]],1,0)</f>
        <v>1</v>
      </c>
      <c r="Q162" s="15">
        <f>Tabla1[[#This Row],[Entregas completas %]]*Tabla1[[#This Row],[Entregas a tiempo]]</f>
        <v>0</v>
      </c>
    </row>
    <row r="163" spans="1:17" x14ac:dyDescent="0.2">
      <c r="A163" s="1">
        <v>43300</v>
      </c>
      <c r="B163" s="2" t="s">
        <v>1193</v>
      </c>
      <c r="C163" s="2">
        <v>364237</v>
      </c>
      <c r="D163" s="2" t="s">
        <v>536</v>
      </c>
      <c r="E163" s="2" t="s">
        <v>10</v>
      </c>
      <c r="F163" s="2" t="s">
        <v>43</v>
      </c>
      <c r="G163" s="2" t="s">
        <v>30</v>
      </c>
      <c r="H163" s="2">
        <v>379</v>
      </c>
      <c r="I163" s="2">
        <v>379</v>
      </c>
      <c r="J163" s="1">
        <v>43303</v>
      </c>
      <c r="K163" s="2">
        <f>_xlfn.DAYS(Tabla1[[#This Row],[Fecha de entrega real]],Tabla1[[#This Row],[Fecha]])</f>
        <v>3</v>
      </c>
      <c r="L163" s="2">
        <f>VLOOKUP(Tabla1[[#This Row],[Código]],Tabla1345[#All],6,0)</f>
        <v>14</v>
      </c>
      <c r="M163" s="2" t="str">
        <f>VLOOKUP(MONTH(Tabla1[[#This Row],[Fecha]]),Tabla2[],2,0)</f>
        <v>Jul</v>
      </c>
      <c r="N163" s="2">
        <f>YEAR(Tabla1[[#This Row],[Fecha]])</f>
        <v>2018</v>
      </c>
      <c r="O163" s="15">
        <f>IF(Tabla1[[#This Row],[Cantidad solicitada en O/C]]=Tabla1[[#This Row],[Cantidad entregada]],1,0)</f>
        <v>1</v>
      </c>
      <c r="P163" s="15">
        <f>IF(Tabla1[[#This Row],[Días transcurridos]]&lt;=Tabla1[[#This Row],[Lead time]],1,0)</f>
        <v>1</v>
      </c>
      <c r="Q163" s="15">
        <f>Tabla1[[#This Row],[Entregas completas %]]*Tabla1[[#This Row],[Entregas a tiempo]]</f>
        <v>1</v>
      </c>
    </row>
    <row r="164" spans="1:17" x14ac:dyDescent="0.2">
      <c r="A164" s="1">
        <v>43304</v>
      </c>
      <c r="B164" s="2" t="s">
        <v>1116</v>
      </c>
      <c r="C164" s="2">
        <v>347820</v>
      </c>
      <c r="D164" s="2" t="s">
        <v>180</v>
      </c>
      <c r="E164" s="2" t="s">
        <v>10</v>
      </c>
      <c r="F164" s="2" t="s">
        <v>21</v>
      </c>
      <c r="G164" s="2" t="s">
        <v>44</v>
      </c>
      <c r="H164" s="2">
        <v>322</v>
      </c>
      <c r="I164" s="2">
        <v>322</v>
      </c>
      <c r="J164" s="1">
        <v>43304</v>
      </c>
      <c r="K164" s="2">
        <f>_xlfn.DAYS(Tabla1[[#This Row],[Fecha de entrega real]],Tabla1[[#This Row],[Fecha]])</f>
        <v>0</v>
      </c>
      <c r="L164" s="2">
        <f>VLOOKUP(Tabla1[[#This Row],[Código]],Tabla1345[#All],6,0)</f>
        <v>5</v>
      </c>
      <c r="M164" s="2" t="str">
        <f>VLOOKUP(MONTH(Tabla1[[#This Row],[Fecha]]),Tabla2[],2,0)</f>
        <v>Jul</v>
      </c>
      <c r="N164" s="2">
        <f>YEAR(Tabla1[[#This Row],[Fecha]])</f>
        <v>2018</v>
      </c>
      <c r="O164" s="15">
        <f>IF(Tabla1[[#This Row],[Cantidad solicitada en O/C]]=Tabla1[[#This Row],[Cantidad entregada]],1,0)</f>
        <v>1</v>
      </c>
      <c r="P164" s="15">
        <f>IF(Tabla1[[#This Row],[Días transcurridos]]&lt;=Tabla1[[#This Row],[Lead time]],1,0)</f>
        <v>1</v>
      </c>
      <c r="Q164" s="15">
        <f>Tabla1[[#This Row],[Entregas completas %]]*Tabla1[[#This Row],[Entregas a tiempo]]</f>
        <v>1</v>
      </c>
    </row>
    <row r="165" spans="1:17" x14ac:dyDescent="0.2">
      <c r="A165" s="1">
        <v>43305</v>
      </c>
      <c r="B165" s="2" t="s">
        <v>914</v>
      </c>
      <c r="C165" s="2">
        <v>347967</v>
      </c>
      <c r="D165" s="2" t="s">
        <v>172</v>
      </c>
      <c r="E165" s="2" t="s">
        <v>10</v>
      </c>
      <c r="F165" s="2" t="s">
        <v>79</v>
      </c>
      <c r="G165" s="2" t="s">
        <v>12</v>
      </c>
      <c r="H165" s="2">
        <v>188</v>
      </c>
      <c r="I165" s="2">
        <v>188</v>
      </c>
      <c r="J165" s="1">
        <v>43305</v>
      </c>
      <c r="K165" s="2">
        <f>_xlfn.DAYS(Tabla1[[#This Row],[Fecha de entrega real]],Tabla1[[#This Row],[Fecha]])</f>
        <v>0</v>
      </c>
      <c r="L165" s="2">
        <f>VLOOKUP(Tabla1[[#This Row],[Código]],Tabla1345[#All],6,0)</f>
        <v>22</v>
      </c>
      <c r="M165" s="2" t="str">
        <f>VLOOKUP(MONTH(Tabla1[[#This Row],[Fecha]]),Tabla2[],2,0)</f>
        <v>Jul</v>
      </c>
      <c r="N165" s="2">
        <f>YEAR(Tabla1[[#This Row],[Fecha]])</f>
        <v>2018</v>
      </c>
      <c r="O165" s="15">
        <f>IF(Tabla1[[#This Row],[Cantidad solicitada en O/C]]=Tabla1[[#This Row],[Cantidad entregada]],1,0)</f>
        <v>1</v>
      </c>
      <c r="P165" s="15">
        <f>IF(Tabla1[[#This Row],[Días transcurridos]]&lt;=Tabla1[[#This Row],[Lead time]],1,0)</f>
        <v>1</v>
      </c>
      <c r="Q165" s="15">
        <f>Tabla1[[#This Row],[Entregas completas %]]*Tabla1[[#This Row],[Entregas a tiempo]]</f>
        <v>1</v>
      </c>
    </row>
    <row r="166" spans="1:17" x14ac:dyDescent="0.2">
      <c r="A166" s="1">
        <v>43305</v>
      </c>
      <c r="B166" s="2" t="s">
        <v>1155</v>
      </c>
      <c r="C166" s="2">
        <v>362720</v>
      </c>
      <c r="D166" s="2" t="s">
        <v>501</v>
      </c>
      <c r="E166" s="2" t="s">
        <v>10</v>
      </c>
      <c r="F166" s="2" t="s">
        <v>17</v>
      </c>
      <c r="G166" s="2" t="s">
        <v>19</v>
      </c>
      <c r="H166" s="2">
        <v>467</v>
      </c>
      <c r="I166" s="2">
        <v>467</v>
      </c>
      <c r="J166" s="1">
        <v>43305</v>
      </c>
      <c r="K166" s="2">
        <f>_xlfn.DAYS(Tabla1[[#This Row],[Fecha de entrega real]],Tabla1[[#This Row],[Fecha]])</f>
        <v>0</v>
      </c>
      <c r="L166" s="2">
        <f>VLOOKUP(Tabla1[[#This Row],[Código]],Tabla1345[#All],6,0)</f>
        <v>7</v>
      </c>
      <c r="M166" s="2" t="str">
        <f>VLOOKUP(MONTH(Tabla1[[#This Row],[Fecha]]),Tabla2[],2,0)</f>
        <v>Jul</v>
      </c>
      <c r="N166" s="2">
        <f>YEAR(Tabla1[[#This Row],[Fecha]])</f>
        <v>2018</v>
      </c>
      <c r="O166" s="15">
        <f>IF(Tabla1[[#This Row],[Cantidad solicitada en O/C]]=Tabla1[[#This Row],[Cantidad entregada]],1,0)</f>
        <v>1</v>
      </c>
      <c r="P166" s="15">
        <f>IF(Tabla1[[#This Row],[Días transcurridos]]&lt;=Tabla1[[#This Row],[Lead time]],1,0)</f>
        <v>1</v>
      </c>
      <c r="Q166" s="15">
        <f>Tabla1[[#This Row],[Entregas completas %]]*Tabla1[[#This Row],[Entregas a tiempo]]</f>
        <v>1</v>
      </c>
    </row>
    <row r="167" spans="1:17" x14ac:dyDescent="0.2">
      <c r="A167" s="1">
        <v>43306</v>
      </c>
      <c r="B167" s="2" t="s">
        <v>1091</v>
      </c>
      <c r="C167" s="2">
        <v>348546</v>
      </c>
      <c r="D167" s="2" t="s">
        <v>77</v>
      </c>
      <c r="E167" s="2" t="s">
        <v>10</v>
      </c>
      <c r="F167" s="2" t="s">
        <v>23</v>
      </c>
      <c r="G167" s="2" t="s">
        <v>30</v>
      </c>
      <c r="H167" s="2">
        <v>442</v>
      </c>
      <c r="I167" s="2">
        <v>442</v>
      </c>
      <c r="J167" s="1">
        <v>43321</v>
      </c>
      <c r="K167" s="2">
        <f>_xlfn.DAYS(Tabla1[[#This Row],[Fecha de entrega real]],Tabla1[[#This Row],[Fecha]])</f>
        <v>15</v>
      </c>
      <c r="L167" s="2">
        <f>VLOOKUP(Tabla1[[#This Row],[Código]],Tabla1345[#All],6,0)</f>
        <v>5</v>
      </c>
      <c r="M167" s="2" t="str">
        <f>VLOOKUP(MONTH(Tabla1[[#This Row],[Fecha]]),Tabla2[],2,0)</f>
        <v>Jul</v>
      </c>
      <c r="N167" s="2">
        <f>YEAR(Tabla1[[#This Row],[Fecha]])</f>
        <v>2018</v>
      </c>
      <c r="O167" s="15">
        <f>IF(Tabla1[[#This Row],[Cantidad solicitada en O/C]]=Tabla1[[#This Row],[Cantidad entregada]],1,0)</f>
        <v>1</v>
      </c>
      <c r="P167" s="15">
        <f>IF(Tabla1[[#This Row],[Días transcurridos]]&lt;=Tabla1[[#This Row],[Lead time]],1,0)</f>
        <v>0</v>
      </c>
      <c r="Q167" s="15">
        <f>Tabla1[[#This Row],[Entregas completas %]]*Tabla1[[#This Row],[Entregas a tiempo]]</f>
        <v>0</v>
      </c>
    </row>
    <row r="168" spans="1:17" x14ac:dyDescent="0.2">
      <c r="A168" s="1">
        <v>43307</v>
      </c>
      <c r="B168" s="2" t="s">
        <v>1239</v>
      </c>
      <c r="C168" s="2">
        <v>347682</v>
      </c>
      <c r="D168" s="2" t="s">
        <v>236</v>
      </c>
      <c r="E168" s="2" t="s">
        <v>10</v>
      </c>
      <c r="F168" s="2" t="s">
        <v>21</v>
      </c>
      <c r="G168" s="2" t="s">
        <v>19</v>
      </c>
      <c r="H168" s="2">
        <v>407</v>
      </c>
      <c r="I168" s="2">
        <v>407</v>
      </c>
      <c r="J168" s="1">
        <v>43307</v>
      </c>
      <c r="K168" s="2">
        <f>_xlfn.DAYS(Tabla1[[#This Row],[Fecha de entrega real]],Tabla1[[#This Row],[Fecha]])</f>
        <v>0</v>
      </c>
      <c r="L168" s="2">
        <f>VLOOKUP(Tabla1[[#This Row],[Código]],Tabla1345[#All],6,0)</f>
        <v>7</v>
      </c>
      <c r="M168" s="2" t="str">
        <f>VLOOKUP(MONTH(Tabla1[[#This Row],[Fecha]]),Tabla2[],2,0)</f>
        <v>Jul</v>
      </c>
      <c r="N168" s="2">
        <f>YEAR(Tabla1[[#This Row],[Fecha]])</f>
        <v>2018</v>
      </c>
      <c r="O168" s="15">
        <f>IF(Tabla1[[#This Row],[Cantidad solicitada en O/C]]=Tabla1[[#This Row],[Cantidad entregada]],1,0)</f>
        <v>1</v>
      </c>
      <c r="P168" s="15">
        <f>IF(Tabla1[[#This Row],[Días transcurridos]]&lt;=Tabla1[[#This Row],[Lead time]],1,0)</f>
        <v>1</v>
      </c>
      <c r="Q168" s="15">
        <f>Tabla1[[#This Row],[Entregas completas %]]*Tabla1[[#This Row],[Entregas a tiempo]]</f>
        <v>1</v>
      </c>
    </row>
    <row r="169" spans="1:17" x14ac:dyDescent="0.2">
      <c r="A169" s="1">
        <v>43308</v>
      </c>
      <c r="B169" s="2" t="s">
        <v>1237</v>
      </c>
      <c r="C169" s="2">
        <v>348046</v>
      </c>
      <c r="D169" s="2" t="s">
        <v>110</v>
      </c>
      <c r="E169" s="2" t="s">
        <v>10</v>
      </c>
      <c r="F169" s="2" t="s">
        <v>23</v>
      </c>
      <c r="G169" s="2" t="s">
        <v>15</v>
      </c>
      <c r="H169" s="2">
        <v>154</v>
      </c>
      <c r="I169" s="2">
        <v>154</v>
      </c>
      <c r="J169" s="1">
        <v>43308</v>
      </c>
      <c r="K169" s="2">
        <f>_xlfn.DAYS(Tabla1[[#This Row],[Fecha de entrega real]],Tabla1[[#This Row],[Fecha]])</f>
        <v>0</v>
      </c>
      <c r="L169" s="2">
        <f>VLOOKUP(Tabla1[[#This Row],[Código]],Tabla1345[#All],6,0)</f>
        <v>26</v>
      </c>
      <c r="M169" s="2" t="str">
        <f>VLOOKUP(MONTH(Tabla1[[#This Row],[Fecha]]),Tabla2[],2,0)</f>
        <v>Jul</v>
      </c>
      <c r="N169" s="2">
        <f>YEAR(Tabla1[[#This Row],[Fecha]])</f>
        <v>2018</v>
      </c>
      <c r="O169" s="15">
        <f>IF(Tabla1[[#This Row],[Cantidad solicitada en O/C]]=Tabla1[[#This Row],[Cantidad entregada]],1,0)</f>
        <v>1</v>
      </c>
      <c r="P169" s="15">
        <f>IF(Tabla1[[#This Row],[Días transcurridos]]&lt;=Tabla1[[#This Row],[Lead time]],1,0)</f>
        <v>1</v>
      </c>
      <c r="Q169" s="15">
        <f>Tabla1[[#This Row],[Entregas completas %]]*Tabla1[[#This Row],[Entregas a tiempo]]</f>
        <v>1</v>
      </c>
    </row>
    <row r="170" spans="1:17" x14ac:dyDescent="0.2">
      <c r="A170" s="1">
        <v>43312</v>
      </c>
      <c r="B170" s="2" t="s">
        <v>1051</v>
      </c>
      <c r="C170" s="2">
        <v>362713</v>
      </c>
      <c r="D170" s="2" t="s">
        <v>511</v>
      </c>
      <c r="E170" s="2" t="s">
        <v>10</v>
      </c>
      <c r="F170" s="2" t="s">
        <v>17</v>
      </c>
      <c r="G170" s="2" t="s">
        <v>15</v>
      </c>
      <c r="H170" s="2">
        <v>135</v>
      </c>
      <c r="I170" s="2">
        <v>128</v>
      </c>
      <c r="J170" s="1">
        <v>43312</v>
      </c>
      <c r="K170" s="2">
        <f>_xlfn.DAYS(Tabla1[[#This Row],[Fecha de entrega real]],Tabla1[[#This Row],[Fecha]])</f>
        <v>0</v>
      </c>
      <c r="L170" s="2">
        <f>VLOOKUP(Tabla1[[#This Row],[Código]],Tabla1345[#All],6,0)</f>
        <v>10</v>
      </c>
      <c r="M170" s="2" t="str">
        <f>VLOOKUP(MONTH(Tabla1[[#This Row],[Fecha]]),Tabla2[],2,0)</f>
        <v>Jul</v>
      </c>
      <c r="N170" s="2">
        <f>YEAR(Tabla1[[#This Row],[Fecha]])</f>
        <v>2018</v>
      </c>
      <c r="O170" s="15">
        <f>IF(Tabla1[[#This Row],[Cantidad solicitada en O/C]]=Tabla1[[#This Row],[Cantidad entregada]],1,0)</f>
        <v>0</v>
      </c>
      <c r="P170" s="15">
        <f>IF(Tabla1[[#This Row],[Días transcurridos]]&lt;=Tabla1[[#This Row],[Lead time]],1,0)</f>
        <v>1</v>
      </c>
      <c r="Q170" s="15">
        <f>Tabla1[[#This Row],[Entregas completas %]]*Tabla1[[#This Row],[Entregas a tiempo]]</f>
        <v>0</v>
      </c>
    </row>
    <row r="171" spans="1:17" x14ac:dyDescent="0.2">
      <c r="A171" s="1">
        <v>43313</v>
      </c>
      <c r="B171" s="2" t="s">
        <v>884</v>
      </c>
      <c r="C171" s="2">
        <v>348411</v>
      </c>
      <c r="D171" s="2" t="s">
        <v>254</v>
      </c>
      <c r="E171" s="2" t="s">
        <v>10</v>
      </c>
      <c r="F171" s="2" t="s">
        <v>17</v>
      </c>
      <c r="G171" s="2" t="s">
        <v>12</v>
      </c>
      <c r="H171" s="2">
        <v>310</v>
      </c>
      <c r="I171" s="2">
        <v>232</v>
      </c>
      <c r="J171" s="1">
        <v>43313</v>
      </c>
      <c r="K171" s="2">
        <f>_xlfn.DAYS(Tabla1[[#This Row],[Fecha de entrega real]],Tabla1[[#This Row],[Fecha]])</f>
        <v>0</v>
      </c>
      <c r="L171" s="2">
        <f>VLOOKUP(Tabla1[[#This Row],[Código]],Tabla1345[#All],6,0)</f>
        <v>15</v>
      </c>
      <c r="M171" s="2" t="str">
        <f>VLOOKUP(MONTH(Tabla1[[#This Row],[Fecha]]),Tabla2[],2,0)</f>
        <v>Ago</v>
      </c>
      <c r="N171" s="2">
        <f>YEAR(Tabla1[[#This Row],[Fecha]])</f>
        <v>2018</v>
      </c>
      <c r="O171" s="15">
        <f>IF(Tabla1[[#This Row],[Cantidad solicitada en O/C]]=Tabla1[[#This Row],[Cantidad entregada]],1,0)</f>
        <v>0</v>
      </c>
      <c r="P171" s="15">
        <f>IF(Tabla1[[#This Row],[Días transcurridos]]&lt;=Tabla1[[#This Row],[Lead time]],1,0)</f>
        <v>1</v>
      </c>
      <c r="Q171" s="15">
        <f>Tabla1[[#This Row],[Entregas completas %]]*Tabla1[[#This Row],[Entregas a tiempo]]</f>
        <v>0</v>
      </c>
    </row>
    <row r="172" spans="1:17" x14ac:dyDescent="0.2">
      <c r="A172" s="1">
        <v>43313</v>
      </c>
      <c r="B172" s="2" t="s">
        <v>1186</v>
      </c>
      <c r="C172" s="2">
        <v>348081</v>
      </c>
      <c r="D172" s="2" t="s">
        <v>549</v>
      </c>
      <c r="E172" s="2" t="s">
        <v>10</v>
      </c>
      <c r="F172" s="2" t="s">
        <v>11</v>
      </c>
      <c r="G172" s="2" t="s">
        <v>15</v>
      </c>
      <c r="H172" s="2">
        <v>269</v>
      </c>
      <c r="I172" s="2">
        <v>199</v>
      </c>
      <c r="J172" s="1">
        <v>43313</v>
      </c>
      <c r="K172" s="2">
        <f>_xlfn.DAYS(Tabla1[[#This Row],[Fecha de entrega real]],Tabla1[[#This Row],[Fecha]])</f>
        <v>0</v>
      </c>
      <c r="L172" s="2">
        <f>VLOOKUP(Tabla1[[#This Row],[Código]],Tabla1345[#All],6,0)</f>
        <v>10</v>
      </c>
      <c r="M172" s="2" t="str">
        <f>VLOOKUP(MONTH(Tabla1[[#This Row],[Fecha]]),Tabla2[],2,0)</f>
        <v>Ago</v>
      </c>
      <c r="N172" s="2">
        <f>YEAR(Tabla1[[#This Row],[Fecha]])</f>
        <v>2018</v>
      </c>
      <c r="O172" s="15">
        <f>IF(Tabla1[[#This Row],[Cantidad solicitada en O/C]]=Tabla1[[#This Row],[Cantidad entregada]],1,0)</f>
        <v>0</v>
      </c>
      <c r="P172" s="15">
        <f>IF(Tabla1[[#This Row],[Días transcurridos]]&lt;=Tabla1[[#This Row],[Lead time]],1,0)</f>
        <v>1</v>
      </c>
      <c r="Q172" s="15">
        <f>Tabla1[[#This Row],[Entregas completas %]]*Tabla1[[#This Row],[Entregas a tiempo]]</f>
        <v>0</v>
      </c>
    </row>
    <row r="173" spans="1:17" x14ac:dyDescent="0.2">
      <c r="A173" s="1">
        <v>43315</v>
      </c>
      <c r="B173" s="2" t="s">
        <v>1236</v>
      </c>
      <c r="C173" s="2">
        <v>367756</v>
      </c>
      <c r="D173" s="2" t="s">
        <v>774</v>
      </c>
      <c r="E173" s="2" t="s">
        <v>10</v>
      </c>
      <c r="F173" s="2" t="s">
        <v>43</v>
      </c>
      <c r="G173" s="2" t="s">
        <v>12</v>
      </c>
      <c r="H173" s="2">
        <v>417</v>
      </c>
      <c r="I173" s="2">
        <v>417</v>
      </c>
      <c r="J173" s="1">
        <v>43315</v>
      </c>
      <c r="K173" s="2">
        <f>_xlfn.DAYS(Tabla1[[#This Row],[Fecha de entrega real]],Tabla1[[#This Row],[Fecha]])</f>
        <v>0</v>
      </c>
      <c r="L173" s="2">
        <f>VLOOKUP(Tabla1[[#This Row],[Código]],Tabla1345[#All],6,0)</f>
        <v>26</v>
      </c>
      <c r="M173" s="2" t="str">
        <f>VLOOKUP(MONTH(Tabla1[[#This Row],[Fecha]]),Tabla2[],2,0)</f>
        <v>Ago</v>
      </c>
      <c r="N173" s="2">
        <f>YEAR(Tabla1[[#This Row],[Fecha]])</f>
        <v>2018</v>
      </c>
      <c r="O173" s="15">
        <f>IF(Tabla1[[#This Row],[Cantidad solicitada en O/C]]=Tabla1[[#This Row],[Cantidad entregada]],1,0)</f>
        <v>1</v>
      </c>
      <c r="P173" s="15">
        <f>IF(Tabla1[[#This Row],[Días transcurridos]]&lt;=Tabla1[[#This Row],[Lead time]],1,0)</f>
        <v>1</v>
      </c>
      <c r="Q173" s="15">
        <f>Tabla1[[#This Row],[Entregas completas %]]*Tabla1[[#This Row],[Entregas a tiempo]]</f>
        <v>1</v>
      </c>
    </row>
    <row r="174" spans="1:17" x14ac:dyDescent="0.2">
      <c r="A174" s="1">
        <v>43318</v>
      </c>
      <c r="B174" s="2" t="s">
        <v>1160</v>
      </c>
      <c r="C174" s="2">
        <v>348430</v>
      </c>
      <c r="D174" s="2" t="s">
        <v>137</v>
      </c>
      <c r="E174" s="2" t="s">
        <v>10</v>
      </c>
      <c r="F174" s="2" t="s">
        <v>17</v>
      </c>
      <c r="G174" s="2" t="s">
        <v>33</v>
      </c>
      <c r="H174" s="2">
        <v>283</v>
      </c>
      <c r="I174" s="2">
        <v>277</v>
      </c>
      <c r="J174" s="1">
        <v>43318</v>
      </c>
      <c r="K174" s="2">
        <f>_xlfn.DAYS(Tabla1[[#This Row],[Fecha de entrega real]],Tabla1[[#This Row],[Fecha]])</f>
        <v>0</v>
      </c>
      <c r="L174" s="2">
        <f>VLOOKUP(Tabla1[[#This Row],[Código]],Tabla1345[#All],6,0)</f>
        <v>13</v>
      </c>
      <c r="M174" s="2" t="str">
        <f>VLOOKUP(MONTH(Tabla1[[#This Row],[Fecha]]),Tabla2[],2,0)</f>
        <v>Ago</v>
      </c>
      <c r="N174" s="2">
        <f>YEAR(Tabla1[[#This Row],[Fecha]])</f>
        <v>2018</v>
      </c>
      <c r="O174" s="15">
        <f>IF(Tabla1[[#This Row],[Cantidad solicitada en O/C]]=Tabla1[[#This Row],[Cantidad entregada]],1,0)</f>
        <v>0</v>
      </c>
      <c r="P174" s="15">
        <f>IF(Tabla1[[#This Row],[Días transcurridos]]&lt;=Tabla1[[#This Row],[Lead time]],1,0)</f>
        <v>1</v>
      </c>
      <c r="Q174" s="15">
        <f>Tabla1[[#This Row],[Entregas completas %]]*Tabla1[[#This Row],[Entregas a tiempo]]</f>
        <v>0</v>
      </c>
    </row>
    <row r="175" spans="1:17" x14ac:dyDescent="0.2">
      <c r="A175" s="1">
        <v>43321</v>
      </c>
      <c r="B175" s="2" t="s">
        <v>1202</v>
      </c>
      <c r="C175" s="2">
        <v>348613</v>
      </c>
      <c r="D175" s="2" t="s">
        <v>770</v>
      </c>
      <c r="E175" s="2" t="s">
        <v>10</v>
      </c>
      <c r="F175" s="2" t="s">
        <v>14</v>
      </c>
      <c r="G175" s="2" t="s">
        <v>12</v>
      </c>
      <c r="H175" s="2">
        <v>214</v>
      </c>
      <c r="I175" s="2">
        <v>214</v>
      </c>
      <c r="J175" s="1">
        <v>43321</v>
      </c>
      <c r="K175" s="2">
        <f>_xlfn.DAYS(Tabla1[[#This Row],[Fecha de entrega real]],Tabla1[[#This Row],[Fecha]])</f>
        <v>0</v>
      </c>
      <c r="L175" s="2">
        <f>VLOOKUP(Tabla1[[#This Row],[Código]],Tabla1345[#All],6,0)</f>
        <v>5</v>
      </c>
      <c r="M175" s="2" t="str">
        <f>VLOOKUP(MONTH(Tabla1[[#This Row],[Fecha]]),Tabla2[],2,0)</f>
        <v>Ago</v>
      </c>
      <c r="N175" s="2">
        <f>YEAR(Tabla1[[#This Row],[Fecha]])</f>
        <v>2018</v>
      </c>
      <c r="O175" s="15">
        <f>IF(Tabla1[[#This Row],[Cantidad solicitada en O/C]]=Tabla1[[#This Row],[Cantidad entregada]],1,0)</f>
        <v>1</v>
      </c>
      <c r="P175" s="15">
        <f>IF(Tabla1[[#This Row],[Días transcurridos]]&lt;=Tabla1[[#This Row],[Lead time]],1,0)</f>
        <v>1</v>
      </c>
      <c r="Q175" s="15">
        <f>Tabla1[[#This Row],[Entregas completas %]]*Tabla1[[#This Row],[Entregas a tiempo]]</f>
        <v>1</v>
      </c>
    </row>
    <row r="176" spans="1:17" x14ac:dyDescent="0.2">
      <c r="A176" s="1">
        <v>43322</v>
      </c>
      <c r="B176" s="2" t="s">
        <v>1030</v>
      </c>
      <c r="C176" s="2">
        <v>347827</v>
      </c>
      <c r="D176" s="2" t="s">
        <v>348</v>
      </c>
      <c r="E176" s="2" t="s">
        <v>10</v>
      </c>
      <c r="F176" s="2" t="s">
        <v>79</v>
      </c>
      <c r="G176" s="2" t="s">
        <v>38</v>
      </c>
      <c r="H176" s="2">
        <v>358</v>
      </c>
      <c r="I176" s="2">
        <v>289</v>
      </c>
      <c r="J176" s="1">
        <v>43322</v>
      </c>
      <c r="K176" s="2">
        <f>_xlfn.DAYS(Tabla1[[#This Row],[Fecha de entrega real]],Tabla1[[#This Row],[Fecha]])</f>
        <v>0</v>
      </c>
      <c r="L176" s="2">
        <f>VLOOKUP(Tabla1[[#This Row],[Código]],Tabla1345[#All],6,0)</f>
        <v>11</v>
      </c>
      <c r="M176" s="2" t="str">
        <f>VLOOKUP(MONTH(Tabla1[[#This Row],[Fecha]]),Tabla2[],2,0)</f>
        <v>Ago</v>
      </c>
      <c r="N176" s="2">
        <f>YEAR(Tabla1[[#This Row],[Fecha]])</f>
        <v>2018</v>
      </c>
      <c r="O176" s="15">
        <f>IF(Tabla1[[#This Row],[Cantidad solicitada en O/C]]=Tabla1[[#This Row],[Cantidad entregada]],1,0)</f>
        <v>0</v>
      </c>
      <c r="P176" s="15">
        <f>IF(Tabla1[[#This Row],[Días transcurridos]]&lt;=Tabla1[[#This Row],[Lead time]],1,0)</f>
        <v>1</v>
      </c>
      <c r="Q176" s="15">
        <f>Tabla1[[#This Row],[Entregas completas %]]*Tabla1[[#This Row],[Entregas a tiempo]]</f>
        <v>0</v>
      </c>
    </row>
    <row r="177" spans="1:17" x14ac:dyDescent="0.2">
      <c r="A177" s="1">
        <v>43324</v>
      </c>
      <c r="B177" s="2" t="s">
        <v>1096</v>
      </c>
      <c r="C177" s="2">
        <v>347749</v>
      </c>
      <c r="D177" s="2" t="s">
        <v>441</v>
      </c>
      <c r="E177" s="2" t="s">
        <v>10</v>
      </c>
      <c r="F177" s="2" t="s">
        <v>21</v>
      </c>
      <c r="G177" s="2" t="s">
        <v>38</v>
      </c>
      <c r="H177" s="2">
        <v>391</v>
      </c>
      <c r="I177" s="2">
        <v>391</v>
      </c>
      <c r="J177" s="1">
        <v>43353</v>
      </c>
      <c r="K177" s="2">
        <f>_xlfn.DAYS(Tabla1[[#This Row],[Fecha de entrega real]],Tabla1[[#This Row],[Fecha]])</f>
        <v>29</v>
      </c>
      <c r="L177" s="2">
        <f>VLOOKUP(Tabla1[[#This Row],[Código]],Tabla1345[#All],6,0)</f>
        <v>17</v>
      </c>
      <c r="M177" s="2" t="str">
        <f>VLOOKUP(MONTH(Tabla1[[#This Row],[Fecha]]),Tabla2[],2,0)</f>
        <v>Ago</v>
      </c>
      <c r="N177" s="2">
        <f>YEAR(Tabla1[[#This Row],[Fecha]])</f>
        <v>2018</v>
      </c>
      <c r="O177" s="15">
        <f>IF(Tabla1[[#This Row],[Cantidad solicitada en O/C]]=Tabla1[[#This Row],[Cantidad entregada]],1,0)</f>
        <v>1</v>
      </c>
      <c r="P177" s="15">
        <f>IF(Tabla1[[#This Row],[Días transcurridos]]&lt;=Tabla1[[#This Row],[Lead time]],1,0)</f>
        <v>0</v>
      </c>
      <c r="Q177" s="15">
        <f>Tabla1[[#This Row],[Entregas completas %]]*Tabla1[[#This Row],[Entregas a tiempo]]</f>
        <v>0</v>
      </c>
    </row>
    <row r="178" spans="1:17" x14ac:dyDescent="0.2">
      <c r="A178" s="1">
        <v>43324</v>
      </c>
      <c r="B178" s="2" t="s">
        <v>1102</v>
      </c>
      <c r="C178" s="2">
        <v>348120</v>
      </c>
      <c r="D178" s="2" t="s">
        <v>561</v>
      </c>
      <c r="E178" s="2" t="s">
        <v>10</v>
      </c>
      <c r="F178" s="2" t="s">
        <v>61</v>
      </c>
      <c r="G178" s="2" t="s">
        <v>12</v>
      </c>
      <c r="H178" s="2">
        <v>474</v>
      </c>
      <c r="I178" s="2">
        <v>474</v>
      </c>
      <c r="J178" s="1">
        <v>43324</v>
      </c>
      <c r="K178" s="2">
        <f>_xlfn.DAYS(Tabla1[[#This Row],[Fecha de entrega real]],Tabla1[[#This Row],[Fecha]])</f>
        <v>0</v>
      </c>
      <c r="L178" s="2">
        <f>VLOOKUP(Tabla1[[#This Row],[Código]],Tabla1345[#All],6,0)</f>
        <v>12</v>
      </c>
      <c r="M178" s="2" t="str">
        <f>VLOOKUP(MONTH(Tabla1[[#This Row],[Fecha]]),Tabla2[],2,0)</f>
        <v>Ago</v>
      </c>
      <c r="N178" s="2">
        <f>YEAR(Tabla1[[#This Row],[Fecha]])</f>
        <v>2018</v>
      </c>
      <c r="O178" s="15">
        <f>IF(Tabla1[[#This Row],[Cantidad solicitada en O/C]]=Tabla1[[#This Row],[Cantidad entregada]],1,0)</f>
        <v>1</v>
      </c>
      <c r="P178" s="15">
        <f>IF(Tabla1[[#This Row],[Días transcurridos]]&lt;=Tabla1[[#This Row],[Lead time]],1,0)</f>
        <v>1</v>
      </c>
      <c r="Q178" s="15">
        <f>Tabla1[[#This Row],[Entregas completas %]]*Tabla1[[#This Row],[Entregas a tiempo]]</f>
        <v>1</v>
      </c>
    </row>
    <row r="179" spans="1:17" x14ac:dyDescent="0.2">
      <c r="A179" s="1">
        <v>43327</v>
      </c>
      <c r="B179" s="2" t="s">
        <v>992</v>
      </c>
      <c r="C179" s="2">
        <v>347921</v>
      </c>
      <c r="D179" s="2" t="s">
        <v>100</v>
      </c>
      <c r="E179" s="2" t="s">
        <v>10</v>
      </c>
      <c r="F179" s="2" t="s">
        <v>70</v>
      </c>
      <c r="G179" s="2" t="s">
        <v>30</v>
      </c>
      <c r="H179" s="2">
        <v>367</v>
      </c>
      <c r="I179" s="2">
        <v>367</v>
      </c>
      <c r="J179" s="1">
        <v>43327</v>
      </c>
      <c r="K179" s="2">
        <f>_xlfn.DAYS(Tabla1[[#This Row],[Fecha de entrega real]],Tabla1[[#This Row],[Fecha]])</f>
        <v>0</v>
      </c>
      <c r="L179" s="2">
        <f>VLOOKUP(Tabla1[[#This Row],[Código]],Tabla1345[#All],6,0)</f>
        <v>9</v>
      </c>
      <c r="M179" s="2" t="str">
        <f>VLOOKUP(MONTH(Tabla1[[#This Row],[Fecha]]),Tabla2[],2,0)</f>
        <v>Ago</v>
      </c>
      <c r="N179" s="2">
        <f>YEAR(Tabla1[[#This Row],[Fecha]])</f>
        <v>2018</v>
      </c>
      <c r="O179" s="15">
        <f>IF(Tabla1[[#This Row],[Cantidad solicitada en O/C]]=Tabla1[[#This Row],[Cantidad entregada]],1,0)</f>
        <v>1</v>
      </c>
      <c r="P179" s="15">
        <f>IF(Tabla1[[#This Row],[Días transcurridos]]&lt;=Tabla1[[#This Row],[Lead time]],1,0)</f>
        <v>1</v>
      </c>
      <c r="Q179" s="15">
        <f>Tabla1[[#This Row],[Entregas completas %]]*Tabla1[[#This Row],[Entregas a tiempo]]</f>
        <v>1</v>
      </c>
    </row>
    <row r="180" spans="1:17" x14ac:dyDescent="0.2">
      <c r="A180" s="1">
        <v>43330</v>
      </c>
      <c r="B180" s="2" t="s">
        <v>1211</v>
      </c>
      <c r="C180" s="2">
        <v>347674</v>
      </c>
      <c r="D180" s="2" t="s">
        <v>486</v>
      </c>
      <c r="E180" s="2" t="s">
        <v>10</v>
      </c>
      <c r="F180" s="2" t="s">
        <v>21</v>
      </c>
      <c r="G180" s="2" t="s">
        <v>33</v>
      </c>
      <c r="H180" s="2">
        <v>172</v>
      </c>
      <c r="I180" s="2">
        <v>142</v>
      </c>
      <c r="J180" s="1">
        <v>43353</v>
      </c>
      <c r="K180" s="2">
        <f>_xlfn.DAYS(Tabla1[[#This Row],[Fecha de entrega real]],Tabla1[[#This Row],[Fecha]])</f>
        <v>23</v>
      </c>
      <c r="L180" s="2">
        <f>VLOOKUP(Tabla1[[#This Row],[Código]],Tabla1345[#All],6,0)</f>
        <v>16</v>
      </c>
      <c r="M180" s="2" t="str">
        <f>VLOOKUP(MONTH(Tabla1[[#This Row],[Fecha]]),Tabla2[],2,0)</f>
        <v>Ago</v>
      </c>
      <c r="N180" s="2">
        <f>YEAR(Tabla1[[#This Row],[Fecha]])</f>
        <v>2018</v>
      </c>
      <c r="O180" s="15">
        <f>IF(Tabla1[[#This Row],[Cantidad solicitada en O/C]]=Tabla1[[#This Row],[Cantidad entregada]],1,0)</f>
        <v>0</v>
      </c>
      <c r="P180" s="15">
        <f>IF(Tabla1[[#This Row],[Días transcurridos]]&lt;=Tabla1[[#This Row],[Lead time]],1,0)</f>
        <v>0</v>
      </c>
      <c r="Q180" s="15">
        <f>Tabla1[[#This Row],[Entregas completas %]]*Tabla1[[#This Row],[Entregas a tiempo]]</f>
        <v>0</v>
      </c>
    </row>
    <row r="181" spans="1:17" x14ac:dyDescent="0.2">
      <c r="A181" s="1">
        <v>43331</v>
      </c>
      <c r="B181" s="2" t="s">
        <v>1027</v>
      </c>
      <c r="C181" s="2">
        <v>348807</v>
      </c>
      <c r="D181" s="2" t="s">
        <v>86</v>
      </c>
      <c r="E181" s="2" t="s">
        <v>10</v>
      </c>
      <c r="F181" s="2" t="s">
        <v>17</v>
      </c>
      <c r="G181" s="2" t="s">
        <v>26</v>
      </c>
      <c r="H181" s="2">
        <v>474</v>
      </c>
      <c r="I181" s="2">
        <v>474</v>
      </c>
      <c r="J181" s="1">
        <v>43331</v>
      </c>
      <c r="K181" s="2">
        <f>_xlfn.DAYS(Tabla1[[#This Row],[Fecha de entrega real]],Tabla1[[#This Row],[Fecha]])</f>
        <v>0</v>
      </c>
      <c r="L181" s="2">
        <f>VLOOKUP(Tabla1[[#This Row],[Código]],Tabla1345[#All],6,0)</f>
        <v>12</v>
      </c>
      <c r="M181" s="2" t="str">
        <f>VLOOKUP(MONTH(Tabla1[[#This Row],[Fecha]]),Tabla2[],2,0)</f>
        <v>Ago</v>
      </c>
      <c r="N181" s="2">
        <f>YEAR(Tabla1[[#This Row],[Fecha]])</f>
        <v>2018</v>
      </c>
      <c r="O181" s="15">
        <f>IF(Tabla1[[#This Row],[Cantidad solicitada en O/C]]=Tabla1[[#This Row],[Cantidad entregada]],1,0)</f>
        <v>1</v>
      </c>
      <c r="P181" s="15">
        <f>IF(Tabla1[[#This Row],[Días transcurridos]]&lt;=Tabla1[[#This Row],[Lead time]],1,0)</f>
        <v>1</v>
      </c>
      <c r="Q181" s="15">
        <f>Tabla1[[#This Row],[Entregas completas %]]*Tabla1[[#This Row],[Entregas a tiempo]]</f>
        <v>1</v>
      </c>
    </row>
    <row r="182" spans="1:17" x14ac:dyDescent="0.2">
      <c r="A182" s="1">
        <v>43331</v>
      </c>
      <c r="B182" s="2" t="s">
        <v>1104</v>
      </c>
      <c r="C182" s="2">
        <v>348451</v>
      </c>
      <c r="D182" s="2" t="s">
        <v>548</v>
      </c>
      <c r="E182" s="2" t="s">
        <v>10</v>
      </c>
      <c r="F182" s="2" t="s">
        <v>65</v>
      </c>
      <c r="G182" s="2" t="s">
        <v>19</v>
      </c>
      <c r="H182" s="2">
        <v>409</v>
      </c>
      <c r="I182" s="2">
        <v>409</v>
      </c>
      <c r="J182" s="1">
        <v>43332</v>
      </c>
      <c r="K182" s="2">
        <f>_xlfn.DAYS(Tabla1[[#This Row],[Fecha de entrega real]],Tabla1[[#This Row],[Fecha]])</f>
        <v>1</v>
      </c>
      <c r="L182" s="2">
        <f>VLOOKUP(Tabla1[[#This Row],[Código]],Tabla1345[#All],6,0)</f>
        <v>13</v>
      </c>
      <c r="M182" s="2" t="str">
        <f>VLOOKUP(MONTH(Tabla1[[#This Row],[Fecha]]),Tabla2[],2,0)</f>
        <v>Ago</v>
      </c>
      <c r="N182" s="2">
        <f>YEAR(Tabla1[[#This Row],[Fecha]])</f>
        <v>2018</v>
      </c>
      <c r="O182" s="15">
        <f>IF(Tabla1[[#This Row],[Cantidad solicitada en O/C]]=Tabla1[[#This Row],[Cantidad entregada]],1,0)</f>
        <v>1</v>
      </c>
      <c r="P182" s="15">
        <f>IF(Tabla1[[#This Row],[Días transcurridos]]&lt;=Tabla1[[#This Row],[Lead time]],1,0)</f>
        <v>1</v>
      </c>
      <c r="Q182" s="15">
        <f>Tabla1[[#This Row],[Entregas completas %]]*Tabla1[[#This Row],[Entregas a tiempo]]</f>
        <v>1</v>
      </c>
    </row>
    <row r="183" spans="1:17" x14ac:dyDescent="0.2">
      <c r="A183" s="1">
        <v>43334</v>
      </c>
      <c r="B183" s="2" t="s">
        <v>1225</v>
      </c>
      <c r="C183" s="2">
        <v>348129</v>
      </c>
      <c r="D183" s="2" t="s">
        <v>187</v>
      </c>
      <c r="E183" s="2" t="s">
        <v>10</v>
      </c>
      <c r="F183" s="2" t="s">
        <v>32</v>
      </c>
      <c r="G183" s="2" t="s">
        <v>26</v>
      </c>
      <c r="H183" s="2">
        <v>351</v>
      </c>
      <c r="I183" s="2">
        <v>351</v>
      </c>
      <c r="J183" s="1">
        <v>43334</v>
      </c>
      <c r="K183" s="2">
        <f>_xlfn.DAYS(Tabla1[[#This Row],[Fecha de entrega real]],Tabla1[[#This Row],[Fecha]])</f>
        <v>0</v>
      </c>
      <c r="L183" s="2">
        <f>VLOOKUP(Tabla1[[#This Row],[Código]],Tabla1345[#All],6,0)</f>
        <v>10</v>
      </c>
      <c r="M183" s="2" t="str">
        <f>VLOOKUP(MONTH(Tabla1[[#This Row],[Fecha]]),Tabla2[],2,0)</f>
        <v>Ago</v>
      </c>
      <c r="N183" s="2">
        <f>YEAR(Tabla1[[#This Row],[Fecha]])</f>
        <v>2018</v>
      </c>
      <c r="O183" s="15">
        <f>IF(Tabla1[[#This Row],[Cantidad solicitada en O/C]]=Tabla1[[#This Row],[Cantidad entregada]],1,0)</f>
        <v>1</v>
      </c>
      <c r="P183" s="15">
        <f>IF(Tabla1[[#This Row],[Días transcurridos]]&lt;=Tabla1[[#This Row],[Lead time]],1,0)</f>
        <v>1</v>
      </c>
      <c r="Q183" s="15">
        <f>Tabla1[[#This Row],[Entregas completas %]]*Tabla1[[#This Row],[Entregas a tiempo]]</f>
        <v>1</v>
      </c>
    </row>
    <row r="184" spans="1:17" x14ac:dyDescent="0.2">
      <c r="A184" s="1">
        <v>43337</v>
      </c>
      <c r="B184" s="2" t="s">
        <v>1017</v>
      </c>
      <c r="C184" s="2">
        <v>348495</v>
      </c>
      <c r="D184" s="2" t="s">
        <v>491</v>
      </c>
      <c r="E184" s="2" t="s">
        <v>10</v>
      </c>
      <c r="F184" s="2" t="s">
        <v>21</v>
      </c>
      <c r="G184" s="2" t="s">
        <v>12</v>
      </c>
      <c r="H184" s="2">
        <v>361</v>
      </c>
      <c r="I184" s="2">
        <v>321</v>
      </c>
      <c r="J184" s="1">
        <v>43338</v>
      </c>
      <c r="K184" s="2">
        <f>_xlfn.DAYS(Tabla1[[#This Row],[Fecha de entrega real]],Tabla1[[#This Row],[Fecha]])</f>
        <v>1</v>
      </c>
      <c r="L184" s="2">
        <f>VLOOKUP(Tabla1[[#This Row],[Código]],Tabla1345[#All],6,0)</f>
        <v>10</v>
      </c>
      <c r="M184" s="2" t="str">
        <f>VLOOKUP(MONTH(Tabla1[[#This Row],[Fecha]]),Tabla2[],2,0)</f>
        <v>Ago</v>
      </c>
      <c r="N184" s="2">
        <f>YEAR(Tabla1[[#This Row],[Fecha]])</f>
        <v>2018</v>
      </c>
      <c r="O184" s="15">
        <f>IF(Tabla1[[#This Row],[Cantidad solicitada en O/C]]=Tabla1[[#This Row],[Cantidad entregada]],1,0)</f>
        <v>0</v>
      </c>
      <c r="P184" s="15">
        <f>IF(Tabla1[[#This Row],[Días transcurridos]]&lt;=Tabla1[[#This Row],[Lead time]],1,0)</f>
        <v>1</v>
      </c>
      <c r="Q184" s="15">
        <f>Tabla1[[#This Row],[Entregas completas %]]*Tabla1[[#This Row],[Entregas a tiempo]]</f>
        <v>0</v>
      </c>
    </row>
    <row r="185" spans="1:17" x14ac:dyDescent="0.2">
      <c r="A185" s="1">
        <v>43339</v>
      </c>
      <c r="B185" s="2" t="s">
        <v>912</v>
      </c>
      <c r="C185" s="2">
        <v>348271</v>
      </c>
      <c r="D185" s="2" t="s">
        <v>298</v>
      </c>
      <c r="E185" s="2" t="s">
        <v>10</v>
      </c>
      <c r="F185" s="2" t="s">
        <v>61</v>
      </c>
      <c r="G185" s="2" t="s">
        <v>38</v>
      </c>
      <c r="H185" s="2">
        <v>132</v>
      </c>
      <c r="I185" s="2">
        <v>132</v>
      </c>
      <c r="J185" s="1">
        <v>43362</v>
      </c>
      <c r="K185" s="2">
        <f>_xlfn.DAYS(Tabla1[[#This Row],[Fecha de entrega real]],Tabla1[[#This Row],[Fecha]])</f>
        <v>23</v>
      </c>
      <c r="L185" s="2">
        <f>VLOOKUP(Tabla1[[#This Row],[Código]],Tabla1345[#All],6,0)</f>
        <v>14</v>
      </c>
      <c r="M185" s="2" t="str">
        <f>VLOOKUP(MONTH(Tabla1[[#This Row],[Fecha]]),Tabla2[],2,0)</f>
        <v>Ago</v>
      </c>
      <c r="N185" s="2">
        <f>YEAR(Tabla1[[#This Row],[Fecha]])</f>
        <v>2018</v>
      </c>
      <c r="O185" s="15">
        <f>IF(Tabla1[[#This Row],[Cantidad solicitada en O/C]]=Tabla1[[#This Row],[Cantidad entregada]],1,0)</f>
        <v>1</v>
      </c>
      <c r="P185" s="15">
        <f>IF(Tabla1[[#This Row],[Días transcurridos]]&lt;=Tabla1[[#This Row],[Lead time]],1,0)</f>
        <v>0</v>
      </c>
      <c r="Q185" s="15">
        <f>Tabla1[[#This Row],[Entregas completas %]]*Tabla1[[#This Row],[Entregas a tiempo]]</f>
        <v>0</v>
      </c>
    </row>
    <row r="186" spans="1:17" x14ac:dyDescent="0.2">
      <c r="A186" s="1">
        <v>43341</v>
      </c>
      <c r="B186" s="2" t="s">
        <v>1107</v>
      </c>
      <c r="C186" s="2">
        <v>348652</v>
      </c>
      <c r="D186" s="2" t="s">
        <v>658</v>
      </c>
      <c r="E186" s="2" t="s">
        <v>10</v>
      </c>
      <c r="F186" s="2" t="s">
        <v>11</v>
      </c>
      <c r="G186" s="2" t="s">
        <v>28</v>
      </c>
      <c r="H186" s="2">
        <v>329</v>
      </c>
      <c r="I186" s="2">
        <v>250</v>
      </c>
      <c r="J186" s="1">
        <v>43341</v>
      </c>
      <c r="K186" s="2">
        <f>_xlfn.DAYS(Tabla1[[#This Row],[Fecha de entrega real]],Tabla1[[#This Row],[Fecha]])</f>
        <v>0</v>
      </c>
      <c r="L186" s="2">
        <f>VLOOKUP(Tabla1[[#This Row],[Código]],Tabla1345[#All],6,0)</f>
        <v>26</v>
      </c>
      <c r="M186" s="2" t="str">
        <f>VLOOKUP(MONTH(Tabla1[[#This Row],[Fecha]]),Tabla2[],2,0)</f>
        <v>Ago</v>
      </c>
      <c r="N186" s="2">
        <f>YEAR(Tabla1[[#This Row],[Fecha]])</f>
        <v>2018</v>
      </c>
      <c r="O186" s="15">
        <f>IF(Tabla1[[#This Row],[Cantidad solicitada en O/C]]=Tabla1[[#This Row],[Cantidad entregada]],1,0)</f>
        <v>0</v>
      </c>
      <c r="P186" s="15">
        <f>IF(Tabla1[[#This Row],[Días transcurridos]]&lt;=Tabla1[[#This Row],[Lead time]],1,0)</f>
        <v>1</v>
      </c>
      <c r="Q186" s="15">
        <f>Tabla1[[#This Row],[Entregas completas %]]*Tabla1[[#This Row],[Entregas a tiempo]]</f>
        <v>0</v>
      </c>
    </row>
    <row r="187" spans="1:17" x14ac:dyDescent="0.2">
      <c r="A187" s="1">
        <v>43342</v>
      </c>
      <c r="B187" s="2" t="s">
        <v>1118</v>
      </c>
      <c r="C187" s="2">
        <v>348627</v>
      </c>
      <c r="D187" s="2" t="s">
        <v>482</v>
      </c>
      <c r="E187" s="2" t="s">
        <v>10</v>
      </c>
      <c r="F187" s="2" t="s">
        <v>65</v>
      </c>
      <c r="G187" s="2" t="s">
        <v>15</v>
      </c>
      <c r="H187" s="2">
        <v>144</v>
      </c>
      <c r="I187" s="2">
        <v>108</v>
      </c>
      <c r="J187" s="1">
        <v>43370</v>
      </c>
      <c r="K187" s="2">
        <f>_xlfn.DAYS(Tabla1[[#This Row],[Fecha de entrega real]],Tabla1[[#This Row],[Fecha]])</f>
        <v>28</v>
      </c>
      <c r="L187" s="2">
        <f>VLOOKUP(Tabla1[[#This Row],[Código]],Tabla1345[#All],6,0)</f>
        <v>7</v>
      </c>
      <c r="M187" s="2" t="str">
        <f>VLOOKUP(MONTH(Tabla1[[#This Row],[Fecha]]),Tabla2[],2,0)</f>
        <v>Ago</v>
      </c>
      <c r="N187" s="2">
        <f>YEAR(Tabla1[[#This Row],[Fecha]])</f>
        <v>2018</v>
      </c>
      <c r="O187" s="15">
        <f>IF(Tabla1[[#This Row],[Cantidad solicitada en O/C]]=Tabla1[[#This Row],[Cantidad entregada]],1,0)</f>
        <v>0</v>
      </c>
      <c r="P187" s="15">
        <f>IF(Tabla1[[#This Row],[Días transcurridos]]&lt;=Tabla1[[#This Row],[Lead time]],1,0)</f>
        <v>0</v>
      </c>
      <c r="Q187" s="15">
        <f>Tabla1[[#This Row],[Entregas completas %]]*Tabla1[[#This Row],[Entregas a tiempo]]</f>
        <v>0</v>
      </c>
    </row>
    <row r="188" spans="1:17" x14ac:dyDescent="0.2">
      <c r="A188" s="1">
        <v>43342</v>
      </c>
      <c r="B188" s="2" t="s">
        <v>1191</v>
      </c>
      <c r="C188" s="2">
        <v>362722</v>
      </c>
      <c r="D188" s="2" t="s">
        <v>477</v>
      </c>
      <c r="E188" s="2" t="s">
        <v>10</v>
      </c>
      <c r="F188" s="2" t="s">
        <v>17</v>
      </c>
      <c r="G188" s="2" t="s">
        <v>26</v>
      </c>
      <c r="H188" s="2">
        <v>324</v>
      </c>
      <c r="I188" s="2">
        <v>324</v>
      </c>
      <c r="J188" s="1">
        <v>43358</v>
      </c>
      <c r="K188" s="2">
        <f>_xlfn.DAYS(Tabla1[[#This Row],[Fecha de entrega real]],Tabla1[[#This Row],[Fecha]])</f>
        <v>16</v>
      </c>
      <c r="L188" s="2">
        <f>VLOOKUP(Tabla1[[#This Row],[Código]],Tabla1345[#All],6,0)</f>
        <v>9</v>
      </c>
      <c r="M188" s="2" t="str">
        <f>VLOOKUP(MONTH(Tabla1[[#This Row],[Fecha]]),Tabla2[],2,0)</f>
        <v>Ago</v>
      </c>
      <c r="N188" s="2">
        <f>YEAR(Tabla1[[#This Row],[Fecha]])</f>
        <v>2018</v>
      </c>
      <c r="O188" s="15">
        <f>IF(Tabla1[[#This Row],[Cantidad solicitada en O/C]]=Tabla1[[#This Row],[Cantidad entregada]],1,0)</f>
        <v>1</v>
      </c>
      <c r="P188" s="15">
        <f>IF(Tabla1[[#This Row],[Días transcurridos]]&lt;=Tabla1[[#This Row],[Lead time]],1,0)</f>
        <v>0</v>
      </c>
      <c r="Q188" s="15">
        <f>Tabla1[[#This Row],[Entregas completas %]]*Tabla1[[#This Row],[Entregas a tiempo]]</f>
        <v>0</v>
      </c>
    </row>
    <row r="189" spans="1:17" x14ac:dyDescent="0.2">
      <c r="A189" s="1">
        <v>43343</v>
      </c>
      <c r="B189" s="2" t="s">
        <v>1088</v>
      </c>
      <c r="C189" s="2">
        <v>348802</v>
      </c>
      <c r="D189" s="2" t="s">
        <v>307</v>
      </c>
      <c r="E189" s="2" t="s">
        <v>10</v>
      </c>
      <c r="F189" s="2" t="s">
        <v>17</v>
      </c>
      <c r="G189" s="2" t="s">
        <v>19</v>
      </c>
      <c r="H189" s="2">
        <v>442</v>
      </c>
      <c r="I189" s="2">
        <v>366</v>
      </c>
      <c r="J189" s="1">
        <v>43343</v>
      </c>
      <c r="K189" s="2">
        <f>_xlfn.DAYS(Tabla1[[#This Row],[Fecha de entrega real]],Tabla1[[#This Row],[Fecha]])</f>
        <v>0</v>
      </c>
      <c r="L189" s="2">
        <f>VLOOKUP(Tabla1[[#This Row],[Código]],Tabla1345[#All],6,0)</f>
        <v>22</v>
      </c>
      <c r="M189" s="2" t="str">
        <f>VLOOKUP(MONTH(Tabla1[[#This Row],[Fecha]]),Tabla2[],2,0)</f>
        <v>Ago</v>
      </c>
      <c r="N189" s="2">
        <f>YEAR(Tabla1[[#This Row],[Fecha]])</f>
        <v>2018</v>
      </c>
      <c r="O189" s="15">
        <f>IF(Tabla1[[#This Row],[Cantidad solicitada en O/C]]=Tabla1[[#This Row],[Cantidad entregada]],1,0)</f>
        <v>0</v>
      </c>
      <c r="P189" s="15">
        <f>IF(Tabla1[[#This Row],[Días transcurridos]]&lt;=Tabla1[[#This Row],[Lead time]],1,0)</f>
        <v>1</v>
      </c>
      <c r="Q189" s="15">
        <f>Tabla1[[#This Row],[Entregas completas %]]*Tabla1[[#This Row],[Entregas a tiempo]]</f>
        <v>0</v>
      </c>
    </row>
    <row r="190" spans="1:17" x14ac:dyDescent="0.2">
      <c r="A190" s="1">
        <v>43343</v>
      </c>
      <c r="B190" s="2" t="s">
        <v>1178</v>
      </c>
      <c r="C190" s="2">
        <v>348495</v>
      </c>
      <c r="D190" s="2" t="s">
        <v>491</v>
      </c>
      <c r="E190" s="2" t="s">
        <v>10</v>
      </c>
      <c r="F190" s="2" t="s">
        <v>21</v>
      </c>
      <c r="G190" s="2" t="s">
        <v>26</v>
      </c>
      <c r="H190" s="2">
        <v>283</v>
      </c>
      <c r="I190" s="2">
        <v>283</v>
      </c>
      <c r="J190" s="1">
        <v>43343</v>
      </c>
      <c r="K190" s="2">
        <f>_xlfn.DAYS(Tabla1[[#This Row],[Fecha de entrega real]],Tabla1[[#This Row],[Fecha]])</f>
        <v>0</v>
      </c>
      <c r="L190" s="2">
        <f>VLOOKUP(Tabla1[[#This Row],[Código]],Tabla1345[#All],6,0)</f>
        <v>10</v>
      </c>
      <c r="M190" s="2" t="str">
        <f>VLOOKUP(MONTH(Tabla1[[#This Row],[Fecha]]),Tabla2[],2,0)</f>
        <v>Ago</v>
      </c>
      <c r="N190" s="2">
        <f>YEAR(Tabla1[[#This Row],[Fecha]])</f>
        <v>2018</v>
      </c>
      <c r="O190" s="15">
        <f>IF(Tabla1[[#This Row],[Cantidad solicitada en O/C]]=Tabla1[[#This Row],[Cantidad entregada]],1,0)</f>
        <v>1</v>
      </c>
      <c r="P190" s="15">
        <f>IF(Tabla1[[#This Row],[Días transcurridos]]&lt;=Tabla1[[#This Row],[Lead time]],1,0)</f>
        <v>1</v>
      </c>
      <c r="Q190" s="15">
        <f>Tabla1[[#This Row],[Entregas completas %]]*Tabla1[[#This Row],[Entregas a tiempo]]</f>
        <v>1</v>
      </c>
    </row>
    <row r="191" spans="1:17" x14ac:dyDescent="0.2">
      <c r="A191" s="1">
        <v>43344</v>
      </c>
      <c r="B191" s="2" t="s">
        <v>1227</v>
      </c>
      <c r="C191" s="2">
        <v>348389</v>
      </c>
      <c r="D191" s="2" t="s">
        <v>330</v>
      </c>
      <c r="E191" s="2" t="s">
        <v>10</v>
      </c>
      <c r="F191" s="2" t="s">
        <v>70</v>
      </c>
      <c r="G191" s="2" t="s">
        <v>30</v>
      </c>
      <c r="H191" s="2">
        <v>390</v>
      </c>
      <c r="I191" s="2">
        <v>382</v>
      </c>
      <c r="J191" s="1">
        <v>43344</v>
      </c>
      <c r="K191" s="2">
        <f>_xlfn.DAYS(Tabla1[[#This Row],[Fecha de entrega real]],Tabla1[[#This Row],[Fecha]])</f>
        <v>0</v>
      </c>
      <c r="L191" s="2">
        <f>VLOOKUP(Tabla1[[#This Row],[Código]],Tabla1345[#All],6,0)</f>
        <v>24</v>
      </c>
      <c r="M191" s="2" t="str">
        <f>VLOOKUP(MONTH(Tabla1[[#This Row],[Fecha]]),Tabla2[],2,0)</f>
        <v>Set</v>
      </c>
      <c r="N191" s="2">
        <f>YEAR(Tabla1[[#This Row],[Fecha]])</f>
        <v>2018</v>
      </c>
      <c r="O191" s="15">
        <f>IF(Tabla1[[#This Row],[Cantidad solicitada en O/C]]=Tabla1[[#This Row],[Cantidad entregada]],1,0)</f>
        <v>0</v>
      </c>
      <c r="P191" s="15">
        <f>IF(Tabla1[[#This Row],[Días transcurridos]]&lt;=Tabla1[[#This Row],[Lead time]],1,0)</f>
        <v>1</v>
      </c>
      <c r="Q191" s="15">
        <f>Tabla1[[#This Row],[Entregas completas %]]*Tabla1[[#This Row],[Entregas a tiempo]]</f>
        <v>0</v>
      </c>
    </row>
    <row r="192" spans="1:17" x14ac:dyDescent="0.2">
      <c r="A192" s="1">
        <v>43345</v>
      </c>
      <c r="B192" s="2" t="s">
        <v>891</v>
      </c>
      <c r="C192" s="2">
        <v>366681</v>
      </c>
      <c r="D192" s="2" t="s">
        <v>789</v>
      </c>
      <c r="E192" s="2" t="s">
        <v>10</v>
      </c>
      <c r="F192" s="2" t="s">
        <v>11</v>
      </c>
      <c r="G192" s="2" t="s">
        <v>33</v>
      </c>
      <c r="H192" s="2">
        <v>410</v>
      </c>
      <c r="I192" s="2">
        <v>340</v>
      </c>
      <c r="J192" s="1">
        <v>43370</v>
      </c>
      <c r="K192" s="2">
        <f>_xlfn.DAYS(Tabla1[[#This Row],[Fecha de entrega real]],Tabla1[[#This Row],[Fecha]])</f>
        <v>25</v>
      </c>
      <c r="L192" s="2">
        <f>VLOOKUP(Tabla1[[#This Row],[Código]],Tabla1345[#All],6,0)</f>
        <v>28</v>
      </c>
      <c r="M192" s="2" t="str">
        <f>VLOOKUP(MONTH(Tabla1[[#This Row],[Fecha]]),Tabla2[],2,0)</f>
        <v>Set</v>
      </c>
      <c r="N192" s="2">
        <f>YEAR(Tabla1[[#This Row],[Fecha]])</f>
        <v>2018</v>
      </c>
      <c r="O192" s="15">
        <f>IF(Tabla1[[#This Row],[Cantidad solicitada en O/C]]=Tabla1[[#This Row],[Cantidad entregada]],1,0)</f>
        <v>0</v>
      </c>
      <c r="P192" s="15">
        <f>IF(Tabla1[[#This Row],[Días transcurridos]]&lt;=Tabla1[[#This Row],[Lead time]],1,0)</f>
        <v>1</v>
      </c>
      <c r="Q192" s="15">
        <f>Tabla1[[#This Row],[Entregas completas %]]*Tabla1[[#This Row],[Entregas a tiempo]]</f>
        <v>0</v>
      </c>
    </row>
    <row r="193" spans="1:17" x14ac:dyDescent="0.2">
      <c r="A193" s="1">
        <v>43346</v>
      </c>
      <c r="B193" s="2" t="s">
        <v>959</v>
      </c>
      <c r="C193" s="2">
        <v>348202</v>
      </c>
      <c r="D193" s="2" t="s">
        <v>574</v>
      </c>
      <c r="E193" s="2" t="s">
        <v>10</v>
      </c>
      <c r="F193" s="2" t="s">
        <v>43</v>
      </c>
      <c r="G193" s="2" t="s">
        <v>33</v>
      </c>
      <c r="H193" s="2">
        <v>309</v>
      </c>
      <c r="I193" s="2">
        <v>284</v>
      </c>
      <c r="J193" s="1">
        <v>43359</v>
      </c>
      <c r="K193" s="2">
        <f>_xlfn.DAYS(Tabla1[[#This Row],[Fecha de entrega real]],Tabla1[[#This Row],[Fecha]])</f>
        <v>13</v>
      </c>
      <c r="L193" s="2">
        <f>VLOOKUP(Tabla1[[#This Row],[Código]],Tabla1345[#All],6,0)</f>
        <v>26</v>
      </c>
      <c r="M193" s="2" t="str">
        <f>VLOOKUP(MONTH(Tabla1[[#This Row],[Fecha]]),Tabla2[],2,0)</f>
        <v>Set</v>
      </c>
      <c r="N193" s="2">
        <f>YEAR(Tabla1[[#This Row],[Fecha]])</f>
        <v>2018</v>
      </c>
      <c r="O193" s="15">
        <f>IF(Tabla1[[#This Row],[Cantidad solicitada en O/C]]=Tabla1[[#This Row],[Cantidad entregada]],1,0)</f>
        <v>0</v>
      </c>
      <c r="P193" s="15">
        <f>IF(Tabla1[[#This Row],[Días transcurridos]]&lt;=Tabla1[[#This Row],[Lead time]],1,0)</f>
        <v>1</v>
      </c>
      <c r="Q193" s="15">
        <f>Tabla1[[#This Row],[Entregas completas %]]*Tabla1[[#This Row],[Entregas a tiempo]]</f>
        <v>0</v>
      </c>
    </row>
    <row r="194" spans="1:17" x14ac:dyDescent="0.2">
      <c r="A194" s="1">
        <v>43351</v>
      </c>
      <c r="B194" s="2" t="s">
        <v>921</v>
      </c>
      <c r="C194" s="2">
        <v>353559</v>
      </c>
      <c r="D194" s="2" t="s">
        <v>181</v>
      </c>
      <c r="E194" s="2" t="s">
        <v>10</v>
      </c>
      <c r="F194" s="2" t="s">
        <v>182</v>
      </c>
      <c r="G194" s="2" t="s">
        <v>15</v>
      </c>
      <c r="H194" s="2">
        <v>441</v>
      </c>
      <c r="I194" s="2">
        <v>441</v>
      </c>
      <c r="J194" s="1">
        <v>43351</v>
      </c>
      <c r="K194" s="2">
        <f>_xlfn.DAYS(Tabla1[[#This Row],[Fecha de entrega real]],Tabla1[[#This Row],[Fecha]])</f>
        <v>0</v>
      </c>
      <c r="L194" s="2">
        <f>VLOOKUP(Tabla1[[#This Row],[Código]],Tabla1345[#All],6,0)</f>
        <v>30</v>
      </c>
      <c r="M194" s="2" t="str">
        <f>VLOOKUP(MONTH(Tabla1[[#This Row],[Fecha]]),Tabla2[],2,0)</f>
        <v>Set</v>
      </c>
      <c r="N194" s="2">
        <f>YEAR(Tabla1[[#This Row],[Fecha]])</f>
        <v>2018</v>
      </c>
      <c r="O194" s="15">
        <f>IF(Tabla1[[#This Row],[Cantidad solicitada en O/C]]=Tabla1[[#This Row],[Cantidad entregada]],1,0)</f>
        <v>1</v>
      </c>
      <c r="P194" s="15">
        <f>IF(Tabla1[[#This Row],[Días transcurridos]]&lt;=Tabla1[[#This Row],[Lead time]],1,0)</f>
        <v>1</v>
      </c>
      <c r="Q194" s="15">
        <f>Tabla1[[#This Row],[Entregas completas %]]*Tabla1[[#This Row],[Entregas a tiempo]]</f>
        <v>1</v>
      </c>
    </row>
    <row r="195" spans="1:17" x14ac:dyDescent="0.2">
      <c r="A195" s="1">
        <v>43353</v>
      </c>
      <c r="B195" s="2" t="s">
        <v>963</v>
      </c>
      <c r="C195" s="2">
        <v>348236</v>
      </c>
      <c r="D195" s="2" t="s">
        <v>354</v>
      </c>
      <c r="E195" s="2" t="s">
        <v>10</v>
      </c>
      <c r="F195" s="2" t="s">
        <v>61</v>
      </c>
      <c r="G195" s="2" t="s">
        <v>38</v>
      </c>
      <c r="H195" s="2">
        <v>446</v>
      </c>
      <c r="I195" s="2">
        <v>446</v>
      </c>
      <c r="J195" s="1">
        <v>43353</v>
      </c>
      <c r="K195" s="2">
        <f>_xlfn.DAYS(Tabla1[[#This Row],[Fecha de entrega real]],Tabla1[[#This Row],[Fecha]])</f>
        <v>0</v>
      </c>
      <c r="L195" s="2">
        <f>VLOOKUP(Tabla1[[#This Row],[Código]],Tabla1345[#All],6,0)</f>
        <v>17</v>
      </c>
      <c r="M195" s="2" t="str">
        <f>VLOOKUP(MONTH(Tabla1[[#This Row],[Fecha]]),Tabla2[],2,0)</f>
        <v>Set</v>
      </c>
      <c r="N195" s="2">
        <f>YEAR(Tabla1[[#This Row],[Fecha]])</f>
        <v>2018</v>
      </c>
      <c r="O195" s="15">
        <f>IF(Tabla1[[#This Row],[Cantidad solicitada en O/C]]=Tabla1[[#This Row],[Cantidad entregada]],1,0)</f>
        <v>1</v>
      </c>
      <c r="P195" s="15">
        <f>IF(Tabla1[[#This Row],[Días transcurridos]]&lt;=Tabla1[[#This Row],[Lead time]],1,0)</f>
        <v>1</v>
      </c>
      <c r="Q195" s="15">
        <f>Tabla1[[#This Row],[Entregas completas %]]*Tabla1[[#This Row],[Entregas a tiempo]]</f>
        <v>1</v>
      </c>
    </row>
    <row r="196" spans="1:17" x14ac:dyDescent="0.2">
      <c r="A196" s="1">
        <v>43357</v>
      </c>
      <c r="B196" s="2" t="s">
        <v>934</v>
      </c>
      <c r="C196" s="2">
        <v>347878</v>
      </c>
      <c r="D196" s="2" t="s">
        <v>130</v>
      </c>
      <c r="E196" s="2" t="s">
        <v>10</v>
      </c>
      <c r="F196" s="2" t="s">
        <v>14</v>
      </c>
      <c r="G196" s="2" t="s">
        <v>15</v>
      </c>
      <c r="H196" s="2">
        <v>312</v>
      </c>
      <c r="I196" s="2">
        <v>312</v>
      </c>
      <c r="J196" s="1">
        <v>43359</v>
      </c>
      <c r="K196" s="2">
        <f>_xlfn.DAYS(Tabla1[[#This Row],[Fecha de entrega real]],Tabla1[[#This Row],[Fecha]])</f>
        <v>2</v>
      </c>
      <c r="L196" s="2">
        <f>VLOOKUP(Tabla1[[#This Row],[Código]],Tabla1345[#All],6,0)</f>
        <v>16</v>
      </c>
      <c r="M196" s="2" t="str">
        <f>VLOOKUP(MONTH(Tabla1[[#This Row],[Fecha]]),Tabla2[],2,0)</f>
        <v>Set</v>
      </c>
      <c r="N196" s="2">
        <f>YEAR(Tabla1[[#This Row],[Fecha]])</f>
        <v>2018</v>
      </c>
      <c r="O196" s="15">
        <f>IF(Tabla1[[#This Row],[Cantidad solicitada en O/C]]=Tabla1[[#This Row],[Cantidad entregada]],1,0)</f>
        <v>1</v>
      </c>
      <c r="P196" s="15">
        <f>IF(Tabla1[[#This Row],[Días transcurridos]]&lt;=Tabla1[[#This Row],[Lead time]],1,0)</f>
        <v>1</v>
      </c>
      <c r="Q196" s="15">
        <f>Tabla1[[#This Row],[Entregas completas %]]*Tabla1[[#This Row],[Entregas a tiempo]]</f>
        <v>1</v>
      </c>
    </row>
    <row r="197" spans="1:17" x14ac:dyDescent="0.2">
      <c r="A197" s="1">
        <v>43357</v>
      </c>
      <c r="B197" s="2" t="s">
        <v>1100</v>
      </c>
      <c r="C197" s="2">
        <v>348544</v>
      </c>
      <c r="D197" s="2" t="s">
        <v>796</v>
      </c>
      <c r="E197" s="2" t="s">
        <v>10</v>
      </c>
      <c r="F197" s="2" t="s">
        <v>65</v>
      </c>
      <c r="G197" s="2" t="s">
        <v>12</v>
      </c>
      <c r="H197" s="2">
        <v>218</v>
      </c>
      <c r="I197" s="2">
        <v>218</v>
      </c>
      <c r="J197" s="1">
        <v>43357</v>
      </c>
      <c r="K197" s="2">
        <f>_xlfn.DAYS(Tabla1[[#This Row],[Fecha de entrega real]],Tabla1[[#This Row],[Fecha]])</f>
        <v>0</v>
      </c>
      <c r="L197" s="2">
        <f>VLOOKUP(Tabla1[[#This Row],[Código]],Tabla1345[#All],6,0)</f>
        <v>7</v>
      </c>
      <c r="M197" s="2" t="str">
        <f>VLOOKUP(MONTH(Tabla1[[#This Row],[Fecha]]),Tabla2[],2,0)</f>
        <v>Set</v>
      </c>
      <c r="N197" s="2">
        <f>YEAR(Tabla1[[#This Row],[Fecha]])</f>
        <v>2018</v>
      </c>
      <c r="O197" s="15">
        <f>IF(Tabla1[[#This Row],[Cantidad solicitada en O/C]]=Tabla1[[#This Row],[Cantidad entregada]],1,0)</f>
        <v>1</v>
      </c>
      <c r="P197" s="15">
        <f>IF(Tabla1[[#This Row],[Días transcurridos]]&lt;=Tabla1[[#This Row],[Lead time]],1,0)</f>
        <v>1</v>
      </c>
      <c r="Q197" s="15">
        <f>Tabla1[[#This Row],[Entregas completas %]]*Tabla1[[#This Row],[Entregas a tiempo]]</f>
        <v>1</v>
      </c>
    </row>
    <row r="198" spans="1:17" x14ac:dyDescent="0.2">
      <c r="A198" s="1">
        <v>43358</v>
      </c>
      <c r="B198" s="2" t="s">
        <v>877</v>
      </c>
      <c r="C198" s="2">
        <v>348614</v>
      </c>
      <c r="D198" s="2" t="s">
        <v>385</v>
      </c>
      <c r="E198" s="2" t="s">
        <v>10</v>
      </c>
      <c r="F198" s="2" t="s">
        <v>14</v>
      </c>
      <c r="G198" s="2" t="s">
        <v>36</v>
      </c>
      <c r="H198" s="2">
        <v>327</v>
      </c>
      <c r="I198" s="2">
        <v>268</v>
      </c>
      <c r="J198" s="1">
        <v>43382</v>
      </c>
      <c r="K198" s="2">
        <f>_xlfn.DAYS(Tabla1[[#This Row],[Fecha de entrega real]],Tabla1[[#This Row],[Fecha]])</f>
        <v>24</v>
      </c>
      <c r="L198" s="2">
        <f>VLOOKUP(Tabla1[[#This Row],[Código]],Tabla1345[#All],6,0)</f>
        <v>21</v>
      </c>
      <c r="M198" s="2" t="str">
        <f>VLOOKUP(MONTH(Tabla1[[#This Row],[Fecha]]),Tabla2[],2,0)</f>
        <v>Set</v>
      </c>
      <c r="N198" s="2">
        <f>YEAR(Tabla1[[#This Row],[Fecha]])</f>
        <v>2018</v>
      </c>
      <c r="O198" s="15">
        <f>IF(Tabla1[[#This Row],[Cantidad solicitada en O/C]]=Tabla1[[#This Row],[Cantidad entregada]],1,0)</f>
        <v>0</v>
      </c>
      <c r="P198" s="15">
        <f>IF(Tabla1[[#This Row],[Días transcurridos]]&lt;=Tabla1[[#This Row],[Lead time]],1,0)</f>
        <v>0</v>
      </c>
      <c r="Q198" s="15">
        <f>Tabla1[[#This Row],[Entregas completas %]]*Tabla1[[#This Row],[Entregas a tiempo]]</f>
        <v>0</v>
      </c>
    </row>
    <row r="199" spans="1:17" x14ac:dyDescent="0.2">
      <c r="A199" s="1">
        <v>43358</v>
      </c>
      <c r="B199" s="2" t="s">
        <v>983</v>
      </c>
      <c r="C199" s="2">
        <v>348339</v>
      </c>
      <c r="D199" s="2" t="s">
        <v>372</v>
      </c>
      <c r="E199" s="2" t="s">
        <v>10</v>
      </c>
      <c r="F199" s="2" t="s">
        <v>43</v>
      </c>
      <c r="G199" s="2" t="s">
        <v>44</v>
      </c>
      <c r="H199" s="2">
        <v>439</v>
      </c>
      <c r="I199" s="2">
        <v>338</v>
      </c>
      <c r="J199" s="1">
        <v>43381</v>
      </c>
      <c r="K199" s="2">
        <f>_xlfn.DAYS(Tabla1[[#This Row],[Fecha de entrega real]],Tabla1[[#This Row],[Fecha]])</f>
        <v>23</v>
      </c>
      <c r="L199" s="2">
        <f>VLOOKUP(Tabla1[[#This Row],[Código]],Tabla1345[#All],6,0)</f>
        <v>30</v>
      </c>
      <c r="M199" s="2" t="str">
        <f>VLOOKUP(MONTH(Tabla1[[#This Row],[Fecha]]),Tabla2[],2,0)</f>
        <v>Set</v>
      </c>
      <c r="N199" s="2">
        <f>YEAR(Tabla1[[#This Row],[Fecha]])</f>
        <v>2018</v>
      </c>
      <c r="O199" s="15">
        <f>IF(Tabla1[[#This Row],[Cantidad solicitada en O/C]]=Tabla1[[#This Row],[Cantidad entregada]],1,0)</f>
        <v>0</v>
      </c>
      <c r="P199" s="15">
        <f>IF(Tabla1[[#This Row],[Días transcurridos]]&lt;=Tabla1[[#This Row],[Lead time]],1,0)</f>
        <v>1</v>
      </c>
      <c r="Q199" s="15">
        <f>Tabla1[[#This Row],[Entregas completas %]]*Tabla1[[#This Row],[Entregas a tiempo]]</f>
        <v>0</v>
      </c>
    </row>
    <row r="200" spans="1:17" x14ac:dyDescent="0.2">
      <c r="A200" s="1">
        <v>43360</v>
      </c>
      <c r="B200" s="2" t="s">
        <v>892</v>
      </c>
      <c r="C200" s="2">
        <v>367729</v>
      </c>
      <c r="D200" s="2" t="s">
        <v>794</v>
      </c>
      <c r="E200" s="2" t="s">
        <v>10</v>
      </c>
      <c r="F200" s="2" t="s">
        <v>65</v>
      </c>
      <c r="G200" s="2" t="s">
        <v>26</v>
      </c>
      <c r="H200" s="2">
        <v>134</v>
      </c>
      <c r="I200" s="2">
        <v>120</v>
      </c>
      <c r="J200" s="1">
        <v>43366</v>
      </c>
      <c r="K200" s="2">
        <f>_xlfn.DAYS(Tabla1[[#This Row],[Fecha de entrega real]],Tabla1[[#This Row],[Fecha]])</f>
        <v>6</v>
      </c>
      <c r="L200" s="2">
        <f>VLOOKUP(Tabla1[[#This Row],[Código]],Tabla1345[#All],6,0)</f>
        <v>6</v>
      </c>
      <c r="M200" s="2" t="str">
        <f>VLOOKUP(MONTH(Tabla1[[#This Row],[Fecha]]),Tabla2[],2,0)</f>
        <v>Set</v>
      </c>
      <c r="N200" s="2">
        <f>YEAR(Tabla1[[#This Row],[Fecha]])</f>
        <v>2018</v>
      </c>
      <c r="O200" s="15">
        <f>IF(Tabla1[[#This Row],[Cantidad solicitada en O/C]]=Tabla1[[#This Row],[Cantidad entregada]],1,0)</f>
        <v>0</v>
      </c>
      <c r="P200" s="15">
        <f>IF(Tabla1[[#This Row],[Días transcurridos]]&lt;=Tabla1[[#This Row],[Lead time]],1,0)</f>
        <v>1</v>
      </c>
      <c r="Q200" s="15">
        <f>Tabla1[[#This Row],[Entregas completas %]]*Tabla1[[#This Row],[Entregas a tiempo]]</f>
        <v>0</v>
      </c>
    </row>
    <row r="201" spans="1:17" x14ac:dyDescent="0.2">
      <c r="A201" s="1">
        <v>43360</v>
      </c>
      <c r="B201" s="2" t="s">
        <v>1163</v>
      </c>
      <c r="C201" s="2">
        <v>348279</v>
      </c>
      <c r="D201" s="2" t="s">
        <v>275</v>
      </c>
      <c r="E201" s="2" t="s">
        <v>10</v>
      </c>
      <c r="F201" s="2" t="s">
        <v>23</v>
      </c>
      <c r="G201" s="2" t="s">
        <v>36</v>
      </c>
      <c r="H201" s="2">
        <v>209</v>
      </c>
      <c r="I201" s="2">
        <v>158</v>
      </c>
      <c r="J201" s="1">
        <v>43360</v>
      </c>
      <c r="K201" s="2">
        <f>_xlfn.DAYS(Tabla1[[#This Row],[Fecha de entrega real]],Tabla1[[#This Row],[Fecha]])</f>
        <v>0</v>
      </c>
      <c r="L201" s="2">
        <f>VLOOKUP(Tabla1[[#This Row],[Código]],Tabla1345[#All],6,0)</f>
        <v>7</v>
      </c>
      <c r="M201" s="2" t="str">
        <f>VLOOKUP(MONTH(Tabla1[[#This Row],[Fecha]]),Tabla2[],2,0)</f>
        <v>Set</v>
      </c>
      <c r="N201" s="2">
        <f>YEAR(Tabla1[[#This Row],[Fecha]])</f>
        <v>2018</v>
      </c>
      <c r="O201" s="15">
        <f>IF(Tabla1[[#This Row],[Cantidad solicitada en O/C]]=Tabla1[[#This Row],[Cantidad entregada]],1,0)</f>
        <v>0</v>
      </c>
      <c r="P201" s="15">
        <f>IF(Tabla1[[#This Row],[Días transcurridos]]&lt;=Tabla1[[#This Row],[Lead time]],1,0)</f>
        <v>1</v>
      </c>
      <c r="Q201" s="15">
        <f>Tabla1[[#This Row],[Entregas completas %]]*Tabla1[[#This Row],[Entregas a tiempo]]</f>
        <v>0</v>
      </c>
    </row>
    <row r="202" spans="1:17" x14ac:dyDescent="0.2">
      <c r="A202" s="1">
        <v>43362</v>
      </c>
      <c r="B202" s="2" t="s">
        <v>919</v>
      </c>
      <c r="C202" s="2">
        <v>348341</v>
      </c>
      <c r="D202" s="2" t="s">
        <v>73</v>
      </c>
      <c r="E202" s="2" t="s">
        <v>10</v>
      </c>
      <c r="F202" s="2" t="s">
        <v>72</v>
      </c>
      <c r="G202" s="2" t="s">
        <v>19</v>
      </c>
      <c r="H202" s="2">
        <v>440</v>
      </c>
      <c r="I202" s="2">
        <v>440</v>
      </c>
      <c r="J202" s="1">
        <v>43362</v>
      </c>
      <c r="K202" s="2">
        <f>_xlfn.DAYS(Tabla1[[#This Row],[Fecha de entrega real]],Tabla1[[#This Row],[Fecha]])</f>
        <v>0</v>
      </c>
      <c r="L202" s="2">
        <f>VLOOKUP(Tabla1[[#This Row],[Código]],Tabla1345[#All],6,0)</f>
        <v>24</v>
      </c>
      <c r="M202" s="2" t="str">
        <f>VLOOKUP(MONTH(Tabla1[[#This Row],[Fecha]]),Tabla2[],2,0)</f>
        <v>Set</v>
      </c>
      <c r="N202" s="2">
        <f>YEAR(Tabla1[[#This Row],[Fecha]])</f>
        <v>2018</v>
      </c>
      <c r="O202" s="15">
        <f>IF(Tabla1[[#This Row],[Cantidad solicitada en O/C]]=Tabla1[[#This Row],[Cantidad entregada]],1,0)</f>
        <v>1</v>
      </c>
      <c r="P202" s="15">
        <f>IF(Tabla1[[#This Row],[Días transcurridos]]&lt;=Tabla1[[#This Row],[Lead time]],1,0)</f>
        <v>1</v>
      </c>
      <c r="Q202" s="15">
        <f>Tabla1[[#This Row],[Entregas completas %]]*Tabla1[[#This Row],[Entregas a tiempo]]</f>
        <v>1</v>
      </c>
    </row>
    <row r="203" spans="1:17" x14ac:dyDescent="0.2">
      <c r="A203" s="1">
        <v>43363</v>
      </c>
      <c r="B203" s="2" t="s">
        <v>1069</v>
      </c>
      <c r="C203" s="2">
        <v>347836</v>
      </c>
      <c r="D203" s="2" t="s">
        <v>60</v>
      </c>
      <c r="E203" s="2" t="s">
        <v>10</v>
      </c>
      <c r="F203" s="2" t="s">
        <v>61</v>
      </c>
      <c r="G203" s="2" t="s">
        <v>12</v>
      </c>
      <c r="H203" s="2">
        <v>459</v>
      </c>
      <c r="I203" s="2">
        <v>459</v>
      </c>
      <c r="J203" s="1">
        <v>43381</v>
      </c>
      <c r="K203" s="2">
        <f>_xlfn.DAYS(Tabla1[[#This Row],[Fecha de entrega real]],Tabla1[[#This Row],[Fecha]])</f>
        <v>18</v>
      </c>
      <c r="L203" s="2">
        <f>VLOOKUP(Tabla1[[#This Row],[Código]],Tabla1345[#All],6,0)</f>
        <v>9</v>
      </c>
      <c r="M203" s="2" t="str">
        <f>VLOOKUP(MONTH(Tabla1[[#This Row],[Fecha]]),Tabla2[],2,0)</f>
        <v>Set</v>
      </c>
      <c r="N203" s="2">
        <f>YEAR(Tabla1[[#This Row],[Fecha]])</f>
        <v>2018</v>
      </c>
      <c r="O203" s="15">
        <f>IF(Tabla1[[#This Row],[Cantidad solicitada en O/C]]=Tabla1[[#This Row],[Cantidad entregada]],1,0)</f>
        <v>1</v>
      </c>
      <c r="P203" s="15">
        <f>IF(Tabla1[[#This Row],[Días transcurridos]]&lt;=Tabla1[[#This Row],[Lead time]],1,0)</f>
        <v>0</v>
      </c>
      <c r="Q203" s="15">
        <f>Tabla1[[#This Row],[Entregas completas %]]*Tabla1[[#This Row],[Entregas a tiempo]]</f>
        <v>0</v>
      </c>
    </row>
    <row r="204" spans="1:17" x14ac:dyDescent="0.2">
      <c r="A204" s="1">
        <v>43365</v>
      </c>
      <c r="B204" s="2" t="s">
        <v>1106</v>
      </c>
      <c r="C204" s="2">
        <v>347819</v>
      </c>
      <c r="D204" s="2" t="s">
        <v>180</v>
      </c>
      <c r="E204" s="2" t="s">
        <v>10</v>
      </c>
      <c r="F204" s="2" t="s">
        <v>21</v>
      </c>
      <c r="G204" s="2" t="s">
        <v>26</v>
      </c>
      <c r="H204" s="2">
        <v>357</v>
      </c>
      <c r="I204" s="2">
        <v>357</v>
      </c>
      <c r="J204" s="1">
        <v>43368</v>
      </c>
      <c r="K204" s="2">
        <f>_xlfn.DAYS(Tabla1[[#This Row],[Fecha de entrega real]],Tabla1[[#This Row],[Fecha]])</f>
        <v>3</v>
      </c>
      <c r="L204" s="2">
        <f>VLOOKUP(Tabla1[[#This Row],[Código]],Tabla1345[#All],6,0)</f>
        <v>28</v>
      </c>
      <c r="M204" s="2" t="str">
        <f>VLOOKUP(MONTH(Tabla1[[#This Row],[Fecha]]),Tabla2[],2,0)</f>
        <v>Set</v>
      </c>
      <c r="N204" s="2">
        <f>YEAR(Tabla1[[#This Row],[Fecha]])</f>
        <v>2018</v>
      </c>
      <c r="O204" s="15">
        <f>IF(Tabla1[[#This Row],[Cantidad solicitada en O/C]]=Tabla1[[#This Row],[Cantidad entregada]],1,0)</f>
        <v>1</v>
      </c>
      <c r="P204" s="15">
        <f>IF(Tabla1[[#This Row],[Días transcurridos]]&lt;=Tabla1[[#This Row],[Lead time]],1,0)</f>
        <v>1</v>
      </c>
      <c r="Q204" s="15">
        <f>Tabla1[[#This Row],[Entregas completas %]]*Tabla1[[#This Row],[Entregas a tiempo]]</f>
        <v>1</v>
      </c>
    </row>
    <row r="205" spans="1:17" x14ac:dyDescent="0.2">
      <c r="A205" s="1">
        <v>43366</v>
      </c>
      <c r="B205" s="2" t="s">
        <v>932</v>
      </c>
      <c r="C205" s="2">
        <v>348062</v>
      </c>
      <c r="D205" s="2" t="s">
        <v>670</v>
      </c>
      <c r="E205" s="2" t="s">
        <v>10</v>
      </c>
      <c r="F205" s="2" t="s">
        <v>11</v>
      </c>
      <c r="G205" s="2" t="s">
        <v>44</v>
      </c>
      <c r="H205" s="2">
        <v>429</v>
      </c>
      <c r="I205" s="2">
        <v>338</v>
      </c>
      <c r="J205" s="1">
        <v>43366</v>
      </c>
      <c r="K205" s="2">
        <f>_xlfn.DAYS(Tabla1[[#This Row],[Fecha de entrega real]],Tabla1[[#This Row],[Fecha]])</f>
        <v>0</v>
      </c>
      <c r="L205" s="2">
        <f>VLOOKUP(Tabla1[[#This Row],[Código]],Tabla1345[#All],6,0)</f>
        <v>26</v>
      </c>
      <c r="M205" s="2" t="str">
        <f>VLOOKUP(MONTH(Tabla1[[#This Row],[Fecha]]),Tabla2[],2,0)</f>
        <v>Set</v>
      </c>
      <c r="N205" s="2">
        <f>YEAR(Tabla1[[#This Row],[Fecha]])</f>
        <v>2018</v>
      </c>
      <c r="O205" s="15">
        <f>IF(Tabla1[[#This Row],[Cantidad solicitada en O/C]]=Tabla1[[#This Row],[Cantidad entregada]],1,0)</f>
        <v>0</v>
      </c>
      <c r="P205" s="15">
        <f>IF(Tabla1[[#This Row],[Días transcurridos]]&lt;=Tabla1[[#This Row],[Lead time]],1,0)</f>
        <v>1</v>
      </c>
      <c r="Q205" s="15">
        <f>Tabla1[[#This Row],[Entregas completas %]]*Tabla1[[#This Row],[Entregas a tiempo]]</f>
        <v>0</v>
      </c>
    </row>
    <row r="206" spans="1:17" x14ac:dyDescent="0.2">
      <c r="A206" s="1">
        <v>43366</v>
      </c>
      <c r="B206" s="2" t="s">
        <v>978</v>
      </c>
      <c r="C206" s="2">
        <v>347653</v>
      </c>
      <c r="D206" s="2" t="s">
        <v>91</v>
      </c>
      <c r="E206" s="2" t="s">
        <v>10</v>
      </c>
      <c r="F206" s="2" t="s">
        <v>21</v>
      </c>
      <c r="G206" s="2" t="s">
        <v>12</v>
      </c>
      <c r="H206" s="2">
        <v>366</v>
      </c>
      <c r="I206" s="2">
        <v>366</v>
      </c>
      <c r="J206" s="1">
        <v>43366</v>
      </c>
      <c r="K206" s="2">
        <f>_xlfn.DAYS(Tabla1[[#This Row],[Fecha de entrega real]],Tabla1[[#This Row],[Fecha]])</f>
        <v>0</v>
      </c>
      <c r="L206" s="2">
        <f>VLOOKUP(Tabla1[[#This Row],[Código]],Tabla1345[#All],6,0)</f>
        <v>30</v>
      </c>
      <c r="M206" s="2" t="str">
        <f>VLOOKUP(MONTH(Tabla1[[#This Row],[Fecha]]),Tabla2[],2,0)</f>
        <v>Set</v>
      </c>
      <c r="N206" s="2">
        <f>YEAR(Tabla1[[#This Row],[Fecha]])</f>
        <v>2018</v>
      </c>
      <c r="O206" s="15">
        <f>IF(Tabla1[[#This Row],[Cantidad solicitada en O/C]]=Tabla1[[#This Row],[Cantidad entregada]],1,0)</f>
        <v>1</v>
      </c>
      <c r="P206" s="15">
        <f>IF(Tabla1[[#This Row],[Días transcurridos]]&lt;=Tabla1[[#This Row],[Lead time]],1,0)</f>
        <v>1</v>
      </c>
      <c r="Q206" s="15">
        <f>Tabla1[[#This Row],[Entregas completas %]]*Tabla1[[#This Row],[Entregas a tiempo]]</f>
        <v>1</v>
      </c>
    </row>
    <row r="207" spans="1:17" x14ac:dyDescent="0.2">
      <c r="A207" s="1">
        <v>43367</v>
      </c>
      <c r="B207" s="2" t="s">
        <v>954</v>
      </c>
      <c r="C207" s="2">
        <v>348812</v>
      </c>
      <c r="D207" s="2" t="s">
        <v>264</v>
      </c>
      <c r="E207" s="2" t="s">
        <v>10</v>
      </c>
      <c r="F207" s="2" t="s">
        <v>17</v>
      </c>
      <c r="G207" s="2" t="s">
        <v>19</v>
      </c>
      <c r="H207" s="2">
        <v>380</v>
      </c>
      <c r="I207" s="2">
        <v>380</v>
      </c>
      <c r="J207" s="1">
        <v>43367</v>
      </c>
      <c r="K207" s="2">
        <f>_xlfn.DAYS(Tabla1[[#This Row],[Fecha de entrega real]],Tabla1[[#This Row],[Fecha]])</f>
        <v>0</v>
      </c>
      <c r="L207" s="2">
        <f>VLOOKUP(Tabla1[[#This Row],[Código]],Tabla1345[#All],6,0)</f>
        <v>5</v>
      </c>
      <c r="M207" s="2" t="str">
        <f>VLOOKUP(MONTH(Tabla1[[#This Row],[Fecha]]),Tabla2[],2,0)</f>
        <v>Set</v>
      </c>
      <c r="N207" s="2">
        <f>YEAR(Tabla1[[#This Row],[Fecha]])</f>
        <v>2018</v>
      </c>
      <c r="O207" s="15">
        <f>IF(Tabla1[[#This Row],[Cantidad solicitada en O/C]]=Tabla1[[#This Row],[Cantidad entregada]],1,0)</f>
        <v>1</v>
      </c>
      <c r="P207" s="15">
        <f>IF(Tabla1[[#This Row],[Días transcurridos]]&lt;=Tabla1[[#This Row],[Lead time]],1,0)</f>
        <v>1</v>
      </c>
      <c r="Q207" s="15">
        <f>Tabla1[[#This Row],[Entregas completas %]]*Tabla1[[#This Row],[Entregas a tiempo]]</f>
        <v>1</v>
      </c>
    </row>
    <row r="208" spans="1:17" x14ac:dyDescent="0.2">
      <c r="A208" s="1">
        <v>43367</v>
      </c>
      <c r="B208" s="2" t="s">
        <v>1078</v>
      </c>
      <c r="C208" s="2">
        <v>347832</v>
      </c>
      <c r="D208" s="2" t="s">
        <v>191</v>
      </c>
      <c r="E208" s="2" t="s">
        <v>10</v>
      </c>
      <c r="F208" s="2" t="s">
        <v>79</v>
      </c>
      <c r="G208" s="2" t="s">
        <v>12</v>
      </c>
      <c r="H208" s="2">
        <v>163</v>
      </c>
      <c r="I208" s="2">
        <v>163</v>
      </c>
      <c r="J208" s="1">
        <v>43367</v>
      </c>
      <c r="K208" s="2">
        <f>_xlfn.DAYS(Tabla1[[#This Row],[Fecha de entrega real]],Tabla1[[#This Row],[Fecha]])</f>
        <v>0</v>
      </c>
      <c r="L208" s="2">
        <f>VLOOKUP(Tabla1[[#This Row],[Código]],Tabla1345[#All],6,0)</f>
        <v>26</v>
      </c>
      <c r="M208" s="2" t="str">
        <f>VLOOKUP(MONTH(Tabla1[[#This Row],[Fecha]]),Tabla2[],2,0)</f>
        <v>Set</v>
      </c>
      <c r="N208" s="2">
        <f>YEAR(Tabla1[[#This Row],[Fecha]])</f>
        <v>2018</v>
      </c>
      <c r="O208" s="15">
        <f>IF(Tabla1[[#This Row],[Cantidad solicitada en O/C]]=Tabla1[[#This Row],[Cantidad entregada]],1,0)</f>
        <v>1</v>
      </c>
      <c r="P208" s="15">
        <f>IF(Tabla1[[#This Row],[Días transcurridos]]&lt;=Tabla1[[#This Row],[Lead time]],1,0)</f>
        <v>1</v>
      </c>
      <c r="Q208" s="15">
        <f>Tabla1[[#This Row],[Entregas completas %]]*Tabla1[[#This Row],[Entregas a tiempo]]</f>
        <v>1</v>
      </c>
    </row>
    <row r="209" spans="1:17" x14ac:dyDescent="0.2">
      <c r="A209" s="1">
        <v>43368</v>
      </c>
      <c r="B209" s="2" t="s">
        <v>1066</v>
      </c>
      <c r="C209" s="2">
        <v>348536</v>
      </c>
      <c r="D209" s="2" t="s">
        <v>92</v>
      </c>
      <c r="E209" s="2" t="s">
        <v>10</v>
      </c>
      <c r="F209" s="2" t="s">
        <v>21</v>
      </c>
      <c r="G209" s="2" t="s">
        <v>44</v>
      </c>
      <c r="H209" s="2">
        <v>153</v>
      </c>
      <c r="I209" s="2">
        <v>113</v>
      </c>
      <c r="J209" s="1">
        <v>43368</v>
      </c>
      <c r="K209" s="2">
        <f>_xlfn.DAYS(Tabla1[[#This Row],[Fecha de entrega real]],Tabla1[[#This Row],[Fecha]])</f>
        <v>0</v>
      </c>
      <c r="L209" s="2">
        <f>VLOOKUP(Tabla1[[#This Row],[Código]],Tabla1345[#All],6,0)</f>
        <v>10</v>
      </c>
      <c r="M209" s="2" t="str">
        <f>VLOOKUP(MONTH(Tabla1[[#This Row],[Fecha]]),Tabla2[],2,0)</f>
        <v>Set</v>
      </c>
      <c r="N209" s="2">
        <f>YEAR(Tabla1[[#This Row],[Fecha]])</f>
        <v>2018</v>
      </c>
      <c r="O209" s="15">
        <f>IF(Tabla1[[#This Row],[Cantidad solicitada en O/C]]=Tabla1[[#This Row],[Cantidad entregada]],1,0)</f>
        <v>0</v>
      </c>
      <c r="P209" s="15">
        <f>IF(Tabla1[[#This Row],[Días transcurridos]]&lt;=Tabla1[[#This Row],[Lead time]],1,0)</f>
        <v>1</v>
      </c>
      <c r="Q209" s="15">
        <f>Tabla1[[#This Row],[Entregas completas %]]*Tabla1[[#This Row],[Entregas a tiempo]]</f>
        <v>0</v>
      </c>
    </row>
    <row r="210" spans="1:17" x14ac:dyDescent="0.2">
      <c r="A210" s="1">
        <v>43371</v>
      </c>
      <c r="B210" s="2" t="s">
        <v>942</v>
      </c>
      <c r="C210" s="2">
        <v>353721</v>
      </c>
      <c r="D210" s="2" t="s">
        <v>475</v>
      </c>
      <c r="E210" s="2" t="s">
        <v>10</v>
      </c>
      <c r="F210" s="2" t="s">
        <v>43</v>
      </c>
      <c r="G210" s="2" t="s">
        <v>33</v>
      </c>
      <c r="H210" s="2">
        <v>304</v>
      </c>
      <c r="I210" s="2">
        <v>304</v>
      </c>
      <c r="J210" s="1">
        <v>43371</v>
      </c>
      <c r="K210" s="2">
        <f>_xlfn.DAYS(Tabla1[[#This Row],[Fecha de entrega real]],Tabla1[[#This Row],[Fecha]])</f>
        <v>0</v>
      </c>
      <c r="L210" s="2">
        <f>VLOOKUP(Tabla1[[#This Row],[Código]],Tabla1345[#All],6,0)</f>
        <v>26</v>
      </c>
      <c r="M210" s="2" t="str">
        <f>VLOOKUP(MONTH(Tabla1[[#This Row],[Fecha]]),Tabla2[],2,0)</f>
        <v>Set</v>
      </c>
      <c r="N210" s="2">
        <f>YEAR(Tabla1[[#This Row],[Fecha]])</f>
        <v>2018</v>
      </c>
      <c r="O210" s="15">
        <f>IF(Tabla1[[#This Row],[Cantidad solicitada en O/C]]=Tabla1[[#This Row],[Cantidad entregada]],1,0)</f>
        <v>1</v>
      </c>
      <c r="P210" s="15">
        <f>IF(Tabla1[[#This Row],[Días transcurridos]]&lt;=Tabla1[[#This Row],[Lead time]],1,0)</f>
        <v>1</v>
      </c>
      <c r="Q210" s="15">
        <f>Tabla1[[#This Row],[Entregas completas %]]*Tabla1[[#This Row],[Entregas a tiempo]]</f>
        <v>1</v>
      </c>
    </row>
    <row r="211" spans="1:17" x14ac:dyDescent="0.2">
      <c r="A211" s="1">
        <v>43372</v>
      </c>
      <c r="B211" s="2" t="s">
        <v>1134</v>
      </c>
      <c r="C211" s="2">
        <v>347931</v>
      </c>
      <c r="D211" s="2" t="s">
        <v>104</v>
      </c>
      <c r="E211" s="2" t="s">
        <v>10</v>
      </c>
      <c r="F211" s="2" t="s">
        <v>70</v>
      </c>
      <c r="G211" s="2" t="s">
        <v>12</v>
      </c>
      <c r="H211" s="2">
        <v>308</v>
      </c>
      <c r="I211" s="2">
        <v>237</v>
      </c>
      <c r="J211" s="1">
        <v>43372</v>
      </c>
      <c r="K211" s="2">
        <f>_xlfn.DAYS(Tabla1[[#This Row],[Fecha de entrega real]],Tabla1[[#This Row],[Fecha]])</f>
        <v>0</v>
      </c>
      <c r="L211" s="2">
        <f>VLOOKUP(Tabla1[[#This Row],[Código]],Tabla1345[#All],6,0)</f>
        <v>14</v>
      </c>
      <c r="M211" s="2" t="str">
        <f>VLOOKUP(MONTH(Tabla1[[#This Row],[Fecha]]),Tabla2[],2,0)</f>
        <v>Set</v>
      </c>
      <c r="N211" s="2">
        <f>YEAR(Tabla1[[#This Row],[Fecha]])</f>
        <v>2018</v>
      </c>
      <c r="O211" s="15">
        <f>IF(Tabla1[[#This Row],[Cantidad solicitada en O/C]]=Tabla1[[#This Row],[Cantidad entregada]],1,0)</f>
        <v>0</v>
      </c>
      <c r="P211" s="15">
        <f>IF(Tabla1[[#This Row],[Días transcurridos]]&lt;=Tabla1[[#This Row],[Lead time]],1,0)</f>
        <v>1</v>
      </c>
      <c r="Q211" s="15">
        <f>Tabla1[[#This Row],[Entregas completas %]]*Tabla1[[#This Row],[Entregas a tiempo]]</f>
        <v>0</v>
      </c>
    </row>
    <row r="212" spans="1:17" x14ac:dyDescent="0.2">
      <c r="A212" s="1">
        <v>43372</v>
      </c>
      <c r="B212" s="2" t="s">
        <v>1192</v>
      </c>
      <c r="C212" s="2">
        <v>348884</v>
      </c>
      <c r="D212" s="2" t="s">
        <v>150</v>
      </c>
      <c r="E212" s="2" t="s">
        <v>10</v>
      </c>
      <c r="F212" s="2" t="s">
        <v>17</v>
      </c>
      <c r="G212" s="2" t="s">
        <v>28</v>
      </c>
      <c r="H212" s="2">
        <v>327</v>
      </c>
      <c r="I212" s="2">
        <v>327</v>
      </c>
      <c r="J212" s="1">
        <v>43390</v>
      </c>
      <c r="K212" s="2">
        <f>_xlfn.DAYS(Tabla1[[#This Row],[Fecha de entrega real]],Tabla1[[#This Row],[Fecha]])</f>
        <v>18</v>
      </c>
      <c r="L212" s="2">
        <f>VLOOKUP(Tabla1[[#This Row],[Código]],Tabla1345[#All],6,0)</f>
        <v>8</v>
      </c>
      <c r="M212" s="2" t="str">
        <f>VLOOKUP(MONTH(Tabla1[[#This Row],[Fecha]]),Tabla2[],2,0)</f>
        <v>Set</v>
      </c>
      <c r="N212" s="2">
        <f>YEAR(Tabla1[[#This Row],[Fecha]])</f>
        <v>2018</v>
      </c>
      <c r="O212" s="15">
        <f>IF(Tabla1[[#This Row],[Cantidad solicitada en O/C]]=Tabla1[[#This Row],[Cantidad entregada]],1,0)</f>
        <v>1</v>
      </c>
      <c r="P212" s="15">
        <f>IF(Tabla1[[#This Row],[Días transcurridos]]&lt;=Tabla1[[#This Row],[Lead time]],1,0)</f>
        <v>0</v>
      </c>
      <c r="Q212" s="15">
        <f>Tabla1[[#This Row],[Entregas completas %]]*Tabla1[[#This Row],[Entregas a tiempo]]</f>
        <v>0</v>
      </c>
    </row>
    <row r="213" spans="1:17" x14ac:dyDescent="0.2">
      <c r="A213" s="1">
        <v>43374</v>
      </c>
      <c r="B213" s="2" t="s">
        <v>1185</v>
      </c>
      <c r="C213" s="2">
        <v>348501</v>
      </c>
      <c r="D213" s="2" t="s">
        <v>788</v>
      </c>
      <c r="E213" s="2" t="s">
        <v>10</v>
      </c>
      <c r="F213" s="2" t="s">
        <v>21</v>
      </c>
      <c r="G213" s="2" t="s">
        <v>12</v>
      </c>
      <c r="H213" s="2">
        <v>380</v>
      </c>
      <c r="I213" s="2">
        <v>380</v>
      </c>
      <c r="J213" s="1">
        <v>43374</v>
      </c>
      <c r="K213" s="2">
        <f>_xlfn.DAYS(Tabla1[[#This Row],[Fecha de entrega real]],Tabla1[[#This Row],[Fecha]])</f>
        <v>0</v>
      </c>
      <c r="L213" s="2">
        <f>VLOOKUP(Tabla1[[#This Row],[Código]],Tabla1345[#All],6,0)</f>
        <v>8</v>
      </c>
      <c r="M213" s="2" t="str">
        <f>VLOOKUP(MONTH(Tabla1[[#This Row],[Fecha]]),Tabla2[],2,0)</f>
        <v>Oct</v>
      </c>
      <c r="N213" s="2">
        <f>YEAR(Tabla1[[#This Row],[Fecha]])</f>
        <v>2018</v>
      </c>
      <c r="O213" s="15">
        <f>IF(Tabla1[[#This Row],[Cantidad solicitada en O/C]]=Tabla1[[#This Row],[Cantidad entregada]],1,0)</f>
        <v>1</v>
      </c>
      <c r="P213" s="15">
        <f>IF(Tabla1[[#This Row],[Días transcurridos]]&lt;=Tabla1[[#This Row],[Lead time]],1,0)</f>
        <v>1</v>
      </c>
      <c r="Q213" s="15">
        <f>Tabla1[[#This Row],[Entregas completas %]]*Tabla1[[#This Row],[Entregas a tiempo]]</f>
        <v>1</v>
      </c>
    </row>
    <row r="214" spans="1:17" x14ac:dyDescent="0.2">
      <c r="A214" s="1">
        <v>43375</v>
      </c>
      <c r="B214" s="2" t="s">
        <v>996</v>
      </c>
      <c r="C214" s="2">
        <v>347665</v>
      </c>
      <c r="D214" s="2" t="s">
        <v>737</v>
      </c>
      <c r="E214" s="2" t="s">
        <v>10</v>
      </c>
      <c r="F214" s="2" t="s">
        <v>21</v>
      </c>
      <c r="G214" s="2" t="s">
        <v>36</v>
      </c>
      <c r="H214" s="2">
        <v>101</v>
      </c>
      <c r="I214" s="2">
        <v>101</v>
      </c>
      <c r="J214" s="1">
        <v>43375</v>
      </c>
      <c r="K214" s="2">
        <f>_xlfn.DAYS(Tabla1[[#This Row],[Fecha de entrega real]],Tabla1[[#This Row],[Fecha]])</f>
        <v>0</v>
      </c>
      <c r="L214" s="2">
        <f>VLOOKUP(Tabla1[[#This Row],[Código]],Tabla1345[#All],6,0)</f>
        <v>23</v>
      </c>
      <c r="M214" s="2" t="str">
        <f>VLOOKUP(MONTH(Tabla1[[#This Row],[Fecha]]),Tabla2[],2,0)</f>
        <v>Oct</v>
      </c>
      <c r="N214" s="2">
        <f>YEAR(Tabla1[[#This Row],[Fecha]])</f>
        <v>2018</v>
      </c>
      <c r="O214" s="15">
        <f>IF(Tabla1[[#This Row],[Cantidad solicitada en O/C]]=Tabla1[[#This Row],[Cantidad entregada]],1,0)</f>
        <v>1</v>
      </c>
      <c r="P214" s="15">
        <f>IF(Tabla1[[#This Row],[Días transcurridos]]&lt;=Tabla1[[#This Row],[Lead time]],1,0)</f>
        <v>1</v>
      </c>
      <c r="Q214" s="15">
        <f>Tabla1[[#This Row],[Entregas completas %]]*Tabla1[[#This Row],[Entregas a tiempo]]</f>
        <v>1</v>
      </c>
    </row>
    <row r="215" spans="1:17" x14ac:dyDescent="0.2">
      <c r="A215" s="1">
        <v>43376</v>
      </c>
      <c r="B215" s="2" t="s">
        <v>927</v>
      </c>
      <c r="C215" s="2">
        <v>348843</v>
      </c>
      <c r="D215" s="2" t="s">
        <v>265</v>
      </c>
      <c r="E215" s="2" t="s">
        <v>10</v>
      </c>
      <c r="F215" s="2" t="s">
        <v>11</v>
      </c>
      <c r="G215" s="2" t="s">
        <v>12</v>
      </c>
      <c r="H215" s="2">
        <v>392</v>
      </c>
      <c r="I215" s="2">
        <v>392</v>
      </c>
      <c r="J215" s="1">
        <v>43392</v>
      </c>
      <c r="K215" s="2">
        <f>_xlfn.DAYS(Tabla1[[#This Row],[Fecha de entrega real]],Tabla1[[#This Row],[Fecha]])</f>
        <v>16</v>
      </c>
      <c r="L215" s="2">
        <f>VLOOKUP(Tabla1[[#This Row],[Código]],Tabla1345[#All],6,0)</f>
        <v>18</v>
      </c>
      <c r="M215" s="2" t="str">
        <f>VLOOKUP(MONTH(Tabla1[[#This Row],[Fecha]]),Tabla2[],2,0)</f>
        <v>Oct</v>
      </c>
      <c r="N215" s="2">
        <f>YEAR(Tabla1[[#This Row],[Fecha]])</f>
        <v>2018</v>
      </c>
      <c r="O215" s="15">
        <f>IF(Tabla1[[#This Row],[Cantidad solicitada en O/C]]=Tabla1[[#This Row],[Cantidad entregada]],1,0)</f>
        <v>1</v>
      </c>
      <c r="P215" s="15">
        <f>IF(Tabla1[[#This Row],[Días transcurridos]]&lt;=Tabla1[[#This Row],[Lead time]],1,0)</f>
        <v>1</v>
      </c>
      <c r="Q215" s="15">
        <f>Tabla1[[#This Row],[Entregas completas %]]*Tabla1[[#This Row],[Entregas a tiempo]]</f>
        <v>1</v>
      </c>
    </row>
    <row r="216" spans="1:17" x14ac:dyDescent="0.2">
      <c r="A216" s="1">
        <v>43377</v>
      </c>
      <c r="B216" s="2" t="s">
        <v>1153</v>
      </c>
      <c r="C216" s="2">
        <v>348143</v>
      </c>
      <c r="D216" s="2" t="s">
        <v>39</v>
      </c>
      <c r="E216" s="2" t="s">
        <v>10</v>
      </c>
      <c r="F216" s="2" t="s">
        <v>32</v>
      </c>
      <c r="G216" s="2" t="s">
        <v>12</v>
      </c>
      <c r="H216" s="2">
        <v>261</v>
      </c>
      <c r="I216" s="2">
        <v>261</v>
      </c>
      <c r="J216" s="1">
        <v>43377</v>
      </c>
      <c r="K216" s="2">
        <f>_xlfn.DAYS(Tabla1[[#This Row],[Fecha de entrega real]],Tabla1[[#This Row],[Fecha]])</f>
        <v>0</v>
      </c>
      <c r="L216" s="2">
        <f>VLOOKUP(Tabla1[[#This Row],[Código]],Tabla1345[#All],6,0)</f>
        <v>13</v>
      </c>
      <c r="M216" s="2" t="str">
        <f>VLOOKUP(MONTH(Tabla1[[#This Row],[Fecha]]),Tabla2[],2,0)</f>
        <v>Oct</v>
      </c>
      <c r="N216" s="2">
        <f>YEAR(Tabla1[[#This Row],[Fecha]])</f>
        <v>2018</v>
      </c>
      <c r="O216" s="15">
        <f>IF(Tabla1[[#This Row],[Cantidad solicitada en O/C]]=Tabla1[[#This Row],[Cantidad entregada]],1,0)</f>
        <v>1</v>
      </c>
      <c r="P216" s="15">
        <f>IF(Tabla1[[#This Row],[Días transcurridos]]&lt;=Tabla1[[#This Row],[Lead time]],1,0)</f>
        <v>1</v>
      </c>
      <c r="Q216" s="15">
        <f>Tabla1[[#This Row],[Entregas completas %]]*Tabla1[[#This Row],[Entregas a tiempo]]</f>
        <v>1</v>
      </c>
    </row>
    <row r="217" spans="1:17" x14ac:dyDescent="0.2">
      <c r="A217" s="1">
        <v>43380</v>
      </c>
      <c r="B217" s="2" t="s">
        <v>889</v>
      </c>
      <c r="C217" s="2">
        <v>348385</v>
      </c>
      <c r="D217" s="2" t="s">
        <v>346</v>
      </c>
      <c r="E217" s="2" t="s">
        <v>10</v>
      </c>
      <c r="F217" s="2" t="s">
        <v>17</v>
      </c>
      <c r="G217" s="2" t="s">
        <v>28</v>
      </c>
      <c r="H217" s="2">
        <v>275</v>
      </c>
      <c r="I217" s="2">
        <v>275</v>
      </c>
      <c r="J217" s="1">
        <v>43380</v>
      </c>
      <c r="K217" s="2">
        <f>_xlfn.DAYS(Tabla1[[#This Row],[Fecha de entrega real]],Tabla1[[#This Row],[Fecha]])</f>
        <v>0</v>
      </c>
      <c r="L217" s="2">
        <f>VLOOKUP(Tabla1[[#This Row],[Código]],Tabla1345[#All],6,0)</f>
        <v>20</v>
      </c>
      <c r="M217" s="2" t="str">
        <f>VLOOKUP(MONTH(Tabla1[[#This Row],[Fecha]]),Tabla2[],2,0)</f>
        <v>Oct</v>
      </c>
      <c r="N217" s="2">
        <f>YEAR(Tabla1[[#This Row],[Fecha]])</f>
        <v>2018</v>
      </c>
      <c r="O217" s="15">
        <f>IF(Tabla1[[#This Row],[Cantidad solicitada en O/C]]=Tabla1[[#This Row],[Cantidad entregada]],1,0)</f>
        <v>1</v>
      </c>
      <c r="P217" s="15">
        <f>IF(Tabla1[[#This Row],[Días transcurridos]]&lt;=Tabla1[[#This Row],[Lead time]],1,0)</f>
        <v>1</v>
      </c>
      <c r="Q217" s="15">
        <f>Tabla1[[#This Row],[Entregas completas %]]*Tabla1[[#This Row],[Entregas a tiempo]]</f>
        <v>1</v>
      </c>
    </row>
    <row r="218" spans="1:17" x14ac:dyDescent="0.2">
      <c r="A218" s="1">
        <v>43382</v>
      </c>
      <c r="B218" s="2" t="s">
        <v>943</v>
      </c>
      <c r="C218" s="2">
        <v>348219</v>
      </c>
      <c r="D218" s="2" t="s">
        <v>594</v>
      </c>
      <c r="E218" s="2" t="s">
        <v>10</v>
      </c>
      <c r="F218" s="2" t="s">
        <v>11</v>
      </c>
      <c r="G218" s="2" t="s">
        <v>26</v>
      </c>
      <c r="H218" s="2">
        <v>228</v>
      </c>
      <c r="I218" s="2">
        <v>207</v>
      </c>
      <c r="J218" s="1">
        <v>43393</v>
      </c>
      <c r="K218" s="2">
        <f>_xlfn.DAYS(Tabla1[[#This Row],[Fecha de entrega real]],Tabla1[[#This Row],[Fecha]])</f>
        <v>11</v>
      </c>
      <c r="L218" s="2">
        <f>VLOOKUP(Tabla1[[#This Row],[Código]],Tabla1345[#All],6,0)</f>
        <v>21</v>
      </c>
      <c r="M218" s="2" t="str">
        <f>VLOOKUP(MONTH(Tabla1[[#This Row],[Fecha]]),Tabla2[],2,0)</f>
        <v>Oct</v>
      </c>
      <c r="N218" s="2">
        <f>YEAR(Tabla1[[#This Row],[Fecha]])</f>
        <v>2018</v>
      </c>
      <c r="O218" s="15">
        <f>IF(Tabla1[[#This Row],[Cantidad solicitada en O/C]]=Tabla1[[#This Row],[Cantidad entregada]],1,0)</f>
        <v>0</v>
      </c>
      <c r="P218" s="15">
        <f>IF(Tabla1[[#This Row],[Días transcurridos]]&lt;=Tabla1[[#This Row],[Lead time]],1,0)</f>
        <v>1</v>
      </c>
      <c r="Q218" s="15">
        <f>Tabla1[[#This Row],[Entregas completas %]]*Tabla1[[#This Row],[Entregas a tiempo]]</f>
        <v>0</v>
      </c>
    </row>
    <row r="219" spans="1:17" x14ac:dyDescent="0.2">
      <c r="A219" s="1">
        <v>43382</v>
      </c>
      <c r="B219" s="2" t="s">
        <v>966</v>
      </c>
      <c r="C219" s="2">
        <v>364185</v>
      </c>
      <c r="D219" s="2" t="s">
        <v>467</v>
      </c>
      <c r="E219" s="2" t="s">
        <v>10</v>
      </c>
      <c r="F219" s="2" t="s">
        <v>61</v>
      </c>
      <c r="G219" s="2" t="s">
        <v>44</v>
      </c>
      <c r="H219" s="2">
        <v>251</v>
      </c>
      <c r="I219" s="2">
        <v>251</v>
      </c>
      <c r="J219" s="1">
        <v>43400</v>
      </c>
      <c r="K219" s="2">
        <f>_xlfn.DAYS(Tabla1[[#This Row],[Fecha de entrega real]],Tabla1[[#This Row],[Fecha]])</f>
        <v>18</v>
      </c>
      <c r="L219" s="2">
        <f>VLOOKUP(Tabla1[[#This Row],[Código]],Tabla1345[#All],6,0)</f>
        <v>11</v>
      </c>
      <c r="M219" s="2" t="str">
        <f>VLOOKUP(MONTH(Tabla1[[#This Row],[Fecha]]),Tabla2[],2,0)</f>
        <v>Oct</v>
      </c>
      <c r="N219" s="2">
        <f>YEAR(Tabla1[[#This Row],[Fecha]])</f>
        <v>2018</v>
      </c>
      <c r="O219" s="15">
        <f>IF(Tabla1[[#This Row],[Cantidad solicitada en O/C]]=Tabla1[[#This Row],[Cantidad entregada]],1,0)</f>
        <v>1</v>
      </c>
      <c r="P219" s="15">
        <f>IF(Tabla1[[#This Row],[Días transcurridos]]&lt;=Tabla1[[#This Row],[Lead time]],1,0)</f>
        <v>0</v>
      </c>
      <c r="Q219" s="15">
        <f>Tabla1[[#This Row],[Entregas completas %]]*Tabla1[[#This Row],[Entregas a tiempo]]</f>
        <v>0</v>
      </c>
    </row>
    <row r="220" spans="1:17" x14ac:dyDescent="0.2">
      <c r="A220" s="1">
        <v>43384</v>
      </c>
      <c r="B220" s="2" t="s">
        <v>881</v>
      </c>
      <c r="C220" s="2">
        <v>347967</v>
      </c>
      <c r="D220" s="2" t="s">
        <v>172</v>
      </c>
      <c r="E220" s="2" t="s">
        <v>10</v>
      </c>
      <c r="F220" s="2" t="s">
        <v>79</v>
      </c>
      <c r="G220" s="2" t="s">
        <v>44</v>
      </c>
      <c r="H220" s="2">
        <v>231</v>
      </c>
      <c r="I220" s="2">
        <v>226</v>
      </c>
      <c r="J220" s="1">
        <v>43384</v>
      </c>
      <c r="K220" s="2">
        <f>_xlfn.DAYS(Tabla1[[#This Row],[Fecha de entrega real]],Tabla1[[#This Row],[Fecha]])</f>
        <v>0</v>
      </c>
      <c r="L220" s="2">
        <f>VLOOKUP(Tabla1[[#This Row],[Código]],Tabla1345[#All],6,0)</f>
        <v>22</v>
      </c>
      <c r="M220" s="2" t="str">
        <f>VLOOKUP(MONTH(Tabla1[[#This Row],[Fecha]]),Tabla2[],2,0)</f>
        <v>Oct</v>
      </c>
      <c r="N220" s="2">
        <f>YEAR(Tabla1[[#This Row],[Fecha]])</f>
        <v>2018</v>
      </c>
      <c r="O220" s="15">
        <f>IF(Tabla1[[#This Row],[Cantidad solicitada en O/C]]=Tabla1[[#This Row],[Cantidad entregada]],1,0)</f>
        <v>0</v>
      </c>
      <c r="P220" s="15">
        <f>IF(Tabla1[[#This Row],[Días transcurridos]]&lt;=Tabla1[[#This Row],[Lead time]],1,0)</f>
        <v>1</v>
      </c>
      <c r="Q220" s="15">
        <f>Tabla1[[#This Row],[Entregas completas %]]*Tabla1[[#This Row],[Entregas a tiempo]]</f>
        <v>0</v>
      </c>
    </row>
    <row r="221" spans="1:17" x14ac:dyDescent="0.2">
      <c r="A221" s="1">
        <v>43384</v>
      </c>
      <c r="B221" s="2" t="s">
        <v>894</v>
      </c>
      <c r="C221" s="2">
        <v>347581</v>
      </c>
      <c r="D221" s="2" t="s">
        <v>381</v>
      </c>
      <c r="E221" s="2" t="s">
        <v>10</v>
      </c>
      <c r="F221" s="2" t="s">
        <v>21</v>
      </c>
      <c r="G221" s="2" t="s">
        <v>36</v>
      </c>
      <c r="H221" s="2">
        <v>345</v>
      </c>
      <c r="I221" s="2">
        <v>345</v>
      </c>
      <c r="J221" s="1">
        <v>43384</v>
      </c>
      <c r="K221" s="2">
        <f>_xlfn.DAYS(Tabla1[[#This Row],[Fecha de entrega real]],Tabla1[[#This Row],[Fecha]])</f>
        <v>0</v>
      </c>
      <c r="L221" s="2">
        <f>VLOOKUP(Tabla1[[#This Row],[Código]],Tabla1345[#All],6,0)</f>
        <v>9</v>
      </c>
      <c r="M221" s="2" t="str">
        <f>VLOOKUP(MONTH(Tabla1[[#This Row],[Fecha]]),Tabla2[],2,0)</f>
        <v>Oct</v>
      </c>
      <c r="N221" s="2">
        <f>YEAR(Tabla1[[#This Row],[Fecha]])</f>
        <v>2018</v>
      </c>
      <c r="O221" s="15">
        <f>IF(Tabla1[[#This Row],[Cantidad solicitada en O/C]]=Tabla1[[#This Row],[Cantidad entregada]],1,0)</f>
        <v>1</v>
      </c>
      <c r="P221" s="15">
        <f>IF(Tabla1[[#This Row],[Días transcurridos]]&lt;=Tabla1[[#This Row],[Lead time]],1,0)</f>
        <v>1</v>
      </c>
      <c r="Q221" s="15">
        <f>Tabla1[[#This Row],[Entregas completas %]]*Tabla1[[#This Row],[Entregas a tiempo]]</f>
        <v>1</v>
      </c>
    </row>
    <row r="222" spans="1:17" x14ac:dyDescent="0.2">
      <c r="A222" s="1">
        <v>43384</v>
      </c>
      <c r="B222" s="2" t="s">
        <v>1240</v>
      </c>
      <c r="C222" s="2">
        <v>348243</v>
      </c>
      <c r="D222" s="2" t="s">
        <v>57</v>
      </c>
      <c r="E222" s="2" t="s">
        <v>10</v>
      </c>
      <c r="F222" s="2" t="s">
        <v>23</v>
      </c>
      <c r="G222" s="2" t="s">
        <v>19</v>
      </c>
      <c r="H222" s="2">
        <v>413</v>
      </c>
      <c r="I222" s="2">
        <v>413</v>
      </c>
      <c r="J222" s="1">
        <v>43395</v>
      </c>
      <c r="K222" s="2">
        <f>_xlfn.DAYS(Tabla1[[#This Row],[Fecha de entrega real]],Tabla1[[#This Row],[Fecha]])</f>
        <v>11</v>
      </c>
      <c r="L222" s="2">
        <f>VLOOKUP(Tabla1[[#This Row],[Código]],Tabla1345[#All],6,0)</f>
        <v>6</v>
      </c>
      <c r="M222" s="2" t="str">
        <f>VLOOKUP(MONTH(Tabla1[[#This Row],[Fecha]]),Tabla2[],2,0)</f>
        <v>Oct</v>
      </c>
      <c r="N222" s="2">
        <f>YEAR(Tabla1[[#This Row],[Fecha]])</f>
        <v>2018</v>
      </c>
      <c r="O222" s="15">
        <f>IF(Tabla1[[#This Row],[Cantidad solicitada en O/C]]=Tabla1[[#This Row],[Cantidad entregada]],1,0)</f>
        <v>1</v>
      </c>
      <c r="P222" s="15">
        <f>IF(Tabla1[[#This Row],[Días transcurridos]]&lt;=Tabla1[[#This Row],[Lead time]],1,0)</f>
        <v>0</v>
      </c>
      <c r="Q222" s="15">
        <f>Tabla1[[#This Row],[Entregas completas %]]*Tabla1[[#This Row],[Entregas a tiempo]]</f>
        <v>0</v>
      </c>
    </row>
    <row r="223" spans="1:17" x14ac:dyDescent="0.2">
      <c r="A223" s="1">
        <v>43387</v>
      </c>
      <c r="B223" s="2" t="s">
        <v>893</v>
      </c>
      <c r="C223" s="2">
        <v>353562</v>
      </c>
      <c r="D223" s="2" t="s">
        <v>172</v>
      </c>
      <c r="E223" s="2" t="s">
        <v>10</v>
      </c>
      <c r="F223" s="2" t="s">
        <v>79</v>
      </c>
      <c r="G223" s="2" t="s">
        <v>12</v>
      </c>
      <c r="H223" s="2">
        <v>231</v>
      </c>
      <c r="I223" s="2">
        <v>231</v>
      </c>
      <c r="J223" s="1">
        <v>43387</v>
      </c>
      <c r="K223" s="2">
        <f>_xlfn.DAYS(Tabla1[[#This Row],[Fecha de entrega real]],Tabla1[[#This Row],[Fecha]])</f>
        <v>0</v>
      </c>
      <c r="L223" s="2">
        <f>VLOOKUP(Tabla1[[#This Row],[Código]],Tabla1345[#All],6,0)</f>
        <v>18</v>
      </c>
      <c r="M223" s="2" t="str">
        <f>VLOOKUP(MONTH(Tabla1[[#This Row],[Fecha]]),Tabla2[],2,0)</f>
        <v>Oct</v>
      </c>
      <c r="N223" s="2">
        <f>YEAR(Tabla1[[#This Row],[Fecha]])</f>
        <v>2018</v>
      </c>
      <c r="O223" s="15">
        <f>IF(Tabla1[[#This Row],[Cantidad solicitada en O/C]]=Tabla1[[#This Row],[Cantidad entregada]],1,0)</f>
        <v>1</v>
      </c>
      <c r="P223" s="15">
        <f>IF(Tabla1[[#This Row],[Días transcurridos]]&lt;=Tabla1[[#This Row],[Lead time]],1,0)</f>
        <v>1</v>
      </c>
      <c r="Q223" s="15">
        <f>Tabla1[[#This Row],[Entregas completas %]]*Tabla1[[#This Row],[Entregas a tiempo]]</f>
        <v>1</v>
      </c>
    </row>
    <row r="224" spans="1:17" x14ac:dyDescent="0.2">
      <c r="A224" s="1">
        <v>43387</v>
      </c>
      <c r="B224" s="2" t="s">
        <v>1232</v>
      </c>
      <c r="C224" s="2">
        <v>347939</v>
      </c>
      <c r="D224" s="2" t="s">
        <v>154</v>
      </c>
      <c r="E224" s="2" t="s">
        <v>10</v>
      </c>
      <c r="F224" s="2" t="s">
        <v>70</v>
      </c>
      <c r="G224" s="2" t="s">
        <v>38</v>
      </c>
      <c r="H224" s="2">
        <v>381</v>
      </c>
      <c r="I224" s="2">
        <v>285</v>
      </c>
      <c r="J224" s="1">
        <v>43387</v>
      </c>
      <c r="K224" s="2">
        <f>_xlfn.DAYS(Tabla1[[#This Row],[Fecha de entrega real]],Tabla1[[#This Row],[Fecha]])</f>
        <v>0</v>
      </c>
      <c r="L224" s="2">
        <f>VLOOKUP(Tabla1[[#This Row],[Código]],Tabla1345[#All],6,0)</f>
        <v>26</v>
      </c>
      <c r="M224" s="2" t="str">
        <f>VLOOKUP(MONTH(Tabla1[[#This Row],[Fecha]]),Tabla2[],2,0)</f>
        <v>Oct</v>
      </c>
      <c r="N224" s="2">
        <f>YEAR(Tabla1[[#This Row],[Fecha]])</f>
        <v>2018</v>
      </c>
      <c r="O224" s="15">
        <f>IF(Tabla1[[#This Row],[Cantidad solicitada en O/C]]=Tabla1[[#This Row],[Cantidad entregada]],1,0)</f>
        <v>0</v>
      </c>
      <c r="P224" s="15">
        <f>IF(Tabla1[[#This Row],[Días transcurridos]]&lt;=Tabla1[[#This Row],[Lead time]],1,0)</f>
        <v>1</v>
      </c>
      <c r="Q224" s="15">
        <f>Tabla1[[#This Row],[Entregas completas %]]*Tabla1[[#This Row],[Entregas a tiempo]]</f>
        <v>0</v>
      </c>
    </row>
    <row r="225" spans="1:17" x14ac:dyDescent="0.2">
      <c r="A225" s="1">
        <v>43388</v>
      </c>
      <c r="B225" s="2" t="s">
        <v>879</v>
      </c>
      <c r="C225" s="2">
        <v>348270</v>
      </c>
      <c r="D225" s="2" t="s">
        <v>297</v>
      </c>
      <c r="E225" s="2" t="s">
        <v>10</v>
      </c>
      <c r="F225" s="2" t="s">
        <v>61</v>
      </c>
      <c r="G225" s="2" t="s">
        <v>40</v>
      </c>
      <c r="H225" s="2">
        <v>441</v>
      </c>
      <c r="I225" s="2">
        <v>441</v>
      </c>
      <c r="J225" s="1">
        <v>43388</v>
      </c>
      <c r="K225" s="2">
        <f>_xlfn.DAYS(Tabla1[[#This Row],[Fecha de entrega real]],Tabla1[[#This Row],[Fecha]])</f>
        <v>0</v>
      </c>
      <c r="L225" s="2">
        <f>VLOOKUP(Tabla1[[#This Row],[Código]],Tabla1345[#All],6,0)</f>
        <v>5</v>
      </c>
      <c r="M225" s="2" t="str">
        <f>VLOOKUP(MONTH(Tabla1[[#This Row],[Fecha]]),Tabla2[],2,0)</f>
        <v>Oct</v>
      </c>
      <c r="N225" s="2">
        <f>YEAR(Tabla1[[#This Row],[Fecha]])</f>
        <v>2018</v>
      </c>
      <c r="O225" s="15">
        <f>IF(Tabla1[[#This Row],[Cantidad solicitada en O/C]]=Tabla1[[#This Row],[Cantidad entregada]],1,0)</f>
        <v>1</v>
      </c>
      <c r="P225" s="15">
        <f>IF(Tabla1[[#This Row],[Días transcurridos]]&lt;=Tabla1[[#This Row],[Lead time]],1,0)</f>
        <v>1</v>
      </c>
      <c r="Q225" s="15">
        <f>Tabla1[[#This Row],[Entregas completas %]]*Tabla1[[#This Row],[Entregas a tiempo]]</f>
        <v>1</v>
      </c>
    </row>
    <row r="226" spans="1:17" x14ac:dyDescent="0.2">
      <c r="A226" s="1">
        <v>43388</v>
      </c>
      <c r="B226" s="2" t="s">
        <v>1150</v>
      </c>
      <c r="C226" s="2">
        <v>347696</v>
      </c>
      <c r="D226" s="2" t="s">
        <v>643</v>
      </c>
      <c r="E226" s="2" t="s">
        <v>10</v>
      </c>
      <c r="F226" s="2" t="s">
        <v>23</v>
      </c>
      <c r="G226" s="2" t="s">
        <v>44</v>
      </c>
      <c r="H226" s="2">
        <v>497</v>
      </c>
      <c r="I226" s="2">
        <v>497</v>
      </c>
      <c r="J226" s="1">
        <v>43388</v>
      </c>
      <c r="K226" s="2">
        <f>_xlfn.DAYS(Tabla1[[#This Row],[Fecha de entrega real]],Tabla1[[#This Row],[Fecha]])</f>
        <v>0</v>
      </c>
      <c r="L226" s="2">
        <f>VLOOKUP(Tabla1[[#This Row],[Código]],Tabla1345[#All],6,0)</f>
        <v>13</v>
      </c>
      <c r="M226" s="2" t="str">
        <f>VLOOKUP(MONTH(Tabla1[[#This Row],[Fecha]]),Tabla2[],2,0)</f>
        <v>Oct</v>
      </c>
      <c r="N226" s="2">
        <f>YEAR(Tabla1[[#This Row],[Fecha]])</f>
        <v>2018</v>
      </c>
      <c r="O226" s="15">
        <f>IF(Tabla1[[#This Row],[Cantidad solicitada en O/C]]=Tabla1[[#This Row],[Cantidad entregada]],1,0)</f>
        <v>1</v>
      </c>
      <c r="P226" s="15">
        <f>IF(Tabla1[[#This Row],[Días transcurridos]]&lt;=Tabla1[[#This Row],[Lead time]],1,0)</f>
        <v>1</v>
      </c>
      <c r="Q226" s="15">
        <f>Tabla1[[#This Row],[Entregas completas %]]*Tabla1[[#This Row],[Entregas a tiempo]]</f>
        <v>1</v>
      </c>
    </row>
    <row r="227" spans="1:17" x14ac:dyDescent="0.2">
      <c r="A227" s="1">
        <v>43389</v>
      </c>
      <c r="B227" s="2" t="s">
        <v>970</v>
      </c>
      <c r="C227" s="2">
        <v>366817</v>
      </c>
      <c r="D227" s="2" t="s">
        <v>167</v>
      </c>
      <c r="E227" s="2" t="s">
        <v>10</v>
      </c>
      <c r="F227" s="2" t="s">
        <v>23</v>
      </c>
      <c r="G227" s="2" t="s">
        <v>19</v>
      </c>
      <c r="H227" s="2">
        <v>216</v>
      </c>
      <c r="I227" s="2">
        <v>216</v>
      </c>
      <c r="J227" s="1">
        <v>43389</v>
      </c>
      <c r="K227" s="2">
        <f>_xlfn.DAYS(Tabla1[[#This Row],[Fecha de entrega real]],Tabla1[[#This Row],[Fecha]])</f>
        <v>0</v>
      </c>
      <c r="L227" s="2">
        <f>VLOOKUP(Tabla1[[#This Row],[Código]],Tabla1345[#All],6,0)</f>
        <v>23</v>
      </c>
      <c r="M227" s="2" t="str">
        <f>VLOOKUP(MONTH(Tabla1[[#This Row],[Fecha]]),Tabla2[],2,0)</f>
        <v>Oct</v>
      </c>
      <c r="N227" s="2">
        <f>YEAR(Tabla1[[#This Row],[Fecha]])</f>
        <v>2018</v>
      </c>
      <c r="O227" s="15">
        <f>IF(Tabla1[[#This Row],[Cantidad solicitada en O/C]]=Tabla1[[#This Row],[Cantidad entregada]],1,0)</f>
        <v>1</v>
      </c>
      <c r="P227" s="15">
        <f>IF(Tabla1[[#This Row],[Días transcurridos]]&lt;=Tabla1[[#This Row],[Lead time]],1,0)</f>
        <v>1</v>
      </c>
      <c r="Q227" s="15">
        <f>Tabla1[[#This Row],[Entregas completas %]]*Tabla1[[#This Row],[Entregas a tiempo]]</f>
        <v>1</v>
      </c>
    </row>
    <row r="228" spans="1:17" x14ac:dyDescent="0.2">
      <c r="A228" s="1">
        <v>43389</v>
      </c>
      <c r="B228" s="2" t="s">
        <v>981</v>
      </c>
      <c r="C228" s="2">
        <v>367772</v>
      </c>
      <c r="D228" s="2" t="s">
        <v>353</v>
      </c>
      <c r="E228" s="2" t="s">
        <v>10</v>
      </c>
      <c r="F228" s="2" t="s">
        <v>61</v>
      </c>
      <c r="G228" s="2" t="s">
        <v>40</v>
      </c>
      <c r="H228" s="2">
        <v>319</v>
      </c>
      <c r="I228" s="2">
        <v>245</v>
      </c>
      <c r="J228" s="1">
        <v>43389</v>
      </c>
      <c r="K228" s="2">
        <f>_xlfn.DAYS(Tabla1[[#This Row],[Fecha de entrega real]],Tabla1[[#This Row],[Fecha]])</f>
        <v>0</v>
      </c>
      <c r="L228" s="2">
        <f>VLOOKUP(Tabla1[[#This Row],[Código]],Tabla1345[#All],6,0)</f>
        <v>21</v>
      </c>
      <c r="M228" s="2" t="str">
        <f>VLOOKUP(MONTH(Tabla1[[#This Row],[Fecha]]),Tabla2[],2,0)</f>
        <v>Oct</v>
      </c>
      <c r="N228" s="2">
        <f>YEAR(Tabla1[[#This Row],[Fecha]])</f>
        <v>2018</v>
      </c>
      <c r="O228" s="15">
        <f>IF(Tabla1[[#This Row],[Cantidad solicitada en O/C]]=Tabla1[[#This Row],[Cantidad entregada]],1,0)</f>
        <v>0</v>
      </c>
      <c r="P228" s="15">
        <f>IF(Tabla1[[#This Row],[Días transcurridos]]&lt;=Tabla1[[#This Row],[Lead time]],1,0)</f>
        <v>1</v>
      </c>
      <c r="Q228" s="15">
        <f>Tabla1[[#This Row],[Entregas completas %]]*Tabla1[[#This Row],[Entregas a tiempo]]</f>
        <v>0</v>
      </c>
    </row>
    <row r="229" spans="1:17" x14ac:dyDescent="0.2">
      <c r="A229" s="1">
        <v>43389</v>
      </c>
      <c r="B229" s="2" t="s">
        <v>1012</v>
      </c>
      <c r="C229" s="2">
        <v>367772</v>
      </c>
      <c r="D229" s="2" t="s">
        <v>353</v>
      </c>
      <c r="E229" s="2" t="s">
        <v>10</v>
      </c>
      <c r="F229" s="2" t="s">
        <v>61</v>
      </c>
      <c r="G229" s="2" t="s">
        <v>36</v>
      </c>
      <c r="H229" s="2">
        <v>426</v>
      </c>
      <c r="I229" s="2">
        <v>426</v>
      </c>
      <c r="J229" s="1">
        <v>43415</v>
      </c>
      <c r="K229" s="2">
        <f>_xlfn.DAYS(Tabla1[[#This Row],[Fecha de entrega real]],Tabla1[[#This Row],[Fecha]])</f>
        <v>26</v>
      </c>
      <c r="L229" s="2">
        <f>VLOOKUP(Tabla1[[#This Row],[Código]],Tabla1345[#All],6,0)</f>
        <v>21</v>
      </c>
      <c r="M229" s="2" t="str">
        <f>VLOOKUP(MONTH(Tabla1[[#This Row],[Fecha]]),Tabla2[],2,0)</f>
        <v>Oct</v>
      </c>
      <c r="N229" s="2">
        <f>YEAR(Tabla1[[#This Row],[Fecha]])</f>
        <v>2018</v>
      </c>
      <c r="O229" s="15">
        <f>IF(Tabla1[[#This Row],[Cantidad solicitada en O/C]]=Tabla1[[#This Row],[Cantidad entregada]],1,0)</f>
        <v>1</v>
      </c>
      <c r="P229" s="15">
        <f>IF(Tabla1[[#This Row],[Días transcurridos]]&lt;=Tabla1[[#This Row],[Lead time]],1,0)</f>
        <v>0</v>
      </c>
      <c r="Q229" s="15">
        <f>Tabla1[[#This Row],[Entregas completas %]]*Tabla1[[#This Row],[Entregas a tiempo]]</f>
        <v>0</v>
      </c>
    </row>
    <row r="230" spans="1:17" x14ac:dyDescent="0.2">
      <c r="A230" s="1">
        <v>43390</v>
      </c>
      <c r="B230" s="2" t="s">
        <v>922</v>
      </c>
      <c r="C230" s="2">
        <v>348651</v>
      </c>
      <c r="D230" s="2" t="s">
        <v>641</v>
      </c>
      <c r="E230" s="2" t="s">
        <v>10</v>
      </c>
      <c r="F230" s="2" t="s">
        <v>11</v>
      </c>
      <c r="G230" s="2" t="s">
        <v>26</v>
      </c>
      <c r="H230" s="2">
        <v>198</v>
      </c>
      <c r="I230" s="2">
        <v>198</v>
      </c>
      <c r="J230" s="1">
        <v>43390</v>
      </c>
      <c r="K230" s="2">
        <f>_xlfn.DAYS(Tabla1[[#This Row],[Fecha de entrega real]],Tabla1[[#This Row],[Fecha]])</f>
        <v>0</v>
      </c>
      <c r="L230" s="2">
        <f>VLOOKUP(Tabla1[[#This Row],[Código]],Tabla1345[#All],6,0)</f>
        <v>23</v>
      </c>
      <c r="M230" s="2" t="str">
        <f>VLOOKUP(MONTH(Tabla1[[#This Row],[Fecha]]),Tabla2[],2,0)</f>
        <v>Oct</v>
      </c>
      <c r="N230" s="2">
        <f>YEAR(Tabla1[[#This Row],[Fecha]])</f>
        <v>2018</v>
      </c>
      <c r="O230" s="15">
        <f>IF(Tabla1[[#This Row],[Cantidad solicitada en O/C]]=Tabla1[[#This Row],[Cantidad entregada]],1,0)</f>
        <v>1</v>
      </c>
      <c r="P230" s="15">
        <f>IF(Tabla1[[#This Row],[Días transcurridos]]&lt;=Tabla1[[#This Row],[Lead time]],1,0)</f>
        <v>1</v>
      </c>
      <c r="Q230" s="15">
        <f>Tabla1[[#This Row],[Entregas completas %]]*Tabla1[[#This Row],[Entregas a tiempo]]</f>
        <v>1</v>
      </c>
    </row>
    <row r="231" spans="1:17" x14ac:dyDescent="0.2">
      <c r="A231" s="1">
        <v>43391</v>
      </c>
      <c r="B231" s="2" t="s">
        <v>1082</v>
      </c>
      <c r="C231" s="2">
        <v>348589</v>
      </c>
      <c r="D231" s="2" t="s">
        <v>391</v>
      </c>
      <c r="E231" s="2" t="s">
        <v>10</v>
      </c>
      <c r="F231" s="2" t="s">
        <v>23</v>
      </c>
      <c r="G231" s="2" t="s">
        <v>12</v>
      </c>
      <c r="H231" s="2">
        <v>319</v>
      </c>
      <c r="I231" s="2">
        <v>319</v>
      </c>
      <c r="J231" s="1">
        <v>43391</v>
      </c>
      <c r="K231" s="2">
        <f>_xlfn.DAYS(Tabla1[[#This Row],[Fecha de entrega real]],Tabla1[[#This Row],[Fecha]])</f>
        <v>0</v>
      </c>
      <c r="L231" s="2">
        <f>VLOOKUP(Tabla1[[#This Row],[Código]],Tabla1345[#All],6,0)</f>
        <v>14</v>
      </c>
      <c r="M231" s="2" t="str">
        <f>VLOOKUP(MONTH(Tabla1[[#This Row],[Fecha]]),Tabla2[],2,0)</f>
        <v>Oct</v>
      </c>
      <c r="N231" s="2">
        <f>YEAR(Tabla1[[#This Row],[Fecha]])</f>
        <v>2018</v>
      </c>
      <c r="O231" s="15">
        <f>IF(Tabla1[[#This Row],[Cantidad solicitada en O/C]]=Tabla1[[#This Row],[Cantidad entregada]],1,0)</f>
        <v>1</v>
      </c>
      <c r="P231" s="15">
        <f>IF(Tabla1[[#This Row],[Días transcurridos]]&lt;=Tabla1[[#This Row],[Lead time]],1,0)</f>
        <v>1</v>
      </c>
      <c r="Q231" s="15">
        <f>Tabla1[[#This Row],[Entregas completas %]]*Tabla1[[#This Row],[Entregas a tiempo]]</f>
        <v>1</v>
      </c>
    </row>
    <row r="232" spans="1:17" x14ac:dyDescent="0.2">
      <c r="A232" s="1">
        <v>43392</v>
      </c>
      <c r="B232" s="2" t="s">
        <v>1167</v>
      </c>
      <c r="C232" s="2">
        <v>347830</v>
      </c>
      <c r="D232" s="2" t="s">
        <v>191</v>
      </c>
      <c r="E232" s="2" t="s">
        <v>10</v>
      </c>
      <c r="F232" s="2" t="s">
        <v>79</v>
      </c>
      <c r="G232" s="2" t="s">
        <v>44</v>
      </c>
      <c r="H232" s="2">
        <v>237</v>
      </c>
      <c r="I232" s="2">
        <v>237</v>
      </c>
      <c r="J232" s="1">
        <v>43392</v>
      </c>
      <c r="K232" s="2">
        <f>_xlfn.DAYS(Tabla1[[#This Row],[Fecha de entrega real]],Tabla1[[#This Row],[Fecha]])</f>
        <v>0</v>
      </c>
      <c r="L232" s="2">
        <f>VLOOKUP(Tabla1[[#This Row],[Código]],Tabla1345[#All],6,0)</f>
        <v>16</v>
      </c>
      <c r="M232" s="2" t="str">
        <f>VLOOKUP(MONTH(Tabla1[[#This Row],[Fecha]]),Tabla2[],2,0)</f>
        <v>Oct</v>
      </c>
      <c r="N232" s="2">
        <f>YEAR(Tabla1[[#This Row],[Fecha]])</f>
        <v>2018</v>
      </c>
      <c r="O232" s="15">
        <f>IF(Tabla1[[#This Row],[Cantidad solicitada en O/C]]=Tabla1[[#This Row],[Cantidad entregada]],1,0)</f>
        <v>1</v>
      </c>
      <c r="P232" s="15">
        <f>IF(Tabla1[[#This Row],[Días transcurridos]]&lt;=Tabla1[[#This Row],[Lead time]],1,0)</f>
        <v>1</v>
      </c>
      <c r="Q232" s="15">
        <f>Tabla1[[#This Row],[Entregas completas %]]*Tabla1[[#This Row],[Entregas a tiempo]]</f>
        <v>1</v>
      </c>
    </row>
    <row r="233" spans="1:17" x14ac:dyDescent="0.2">
      <c r="A233" s="1">
        <v>43393</v>
      </c>
      <c r="B233" s="2" t="s">
        <v>899</v>
      </c>
      <c r="C233" s="2">
        <v>366681</v>
      </c>
      <c r="D233" s="2" t="s">
        <v>789</v>
      </c>
      <c r="E233" s="2" t="s">
        <v>10</v>
      </c>
      <c r="F233" s="2" t="s">
        <v>11</v>
      </c>
      <c r="G233" s="2" t="s">
        <v>12</v>
      </c>
      <c r="H233" s="2">
        <v>195</v>
      </c>
      <c r="I233" s="2">
        <v>144</v>
      </c>
      <c r="J233" s="1">
        <v>43419</v>
      </c>
      <c r="K233" s="2">
        <f>_xlfn.DAYS(Tabla1[[#This Row],[Fecha de entrega real]],Tabla1[[#This Row],[Fecha]])</f>
        <v>26</v>
      </c>
      <c r="L233" s="2">
        <f>VLOOKUP(Tabla1[[#This Row],[Código]],Tabla1345[#All],6,0)</f>
        <v>28</v>
      </c>
      <c r="M233" s="2" t="str">
        <f>VLOOKUP(MONTH(Tabla1[[#This Row],[Fecha]]),Tabla2[],2,0)</f>
        <v>Oct</v>
      </c>
      <c r="N233" s="2">
        <f>YEAR(Tabla1[[#This Row],[Fecha]])</f>
        <v>2018</v>
      </c>
      <c r="O233" s="15">
        <f>IF(Tabla1[[#This Row],[Cantidad solicitada en O/C]]=Tabla1[[#This Row],[Cantidad entregada]],1,0)</f>
        <v>0</v>
      </c>
      <c r="P233" s="15">
        <f>IF(Tabla1[[#This Row],[Días transcurridos]]&lt;=Tabla1[[#This Row],[Lead time]],1,0)</f>
        <v>1</v>
      </c>
      <c r="Q233" s="15">
        <f>Tabla1[[#This Row],[Entregas completas %]]*Tabla1[[#This Row],[Entregas a tiempo]]</f>
        <v>0</v>
      </c>
    </row>
    <row r="234" spans="1:17" x14ac:dyDescent="0.2">
      <c r="A234" s="1">
        <v>43393</v>
      </c>
      <c r="B234" s="2" t="s">
        <v>1083</v>
      </c>
      <c r="C234" s="2">
        <v>348499</v>
      </c>
      <c r="D234" s="2" t="s">
        <v>420</v>
      </c>
      <c r="E234" s="2" t="s">
        <v>10</v>
      </c>
      <c r="F234" s="2" t="s">
        <v>21</v>
      </c>
      <c r="G234" s="2" t="s">
        <v>44</v>
      </c>
      <c r="H234" s="2">
        <v>408</v>
      </c>
      <c r="I234" s="2">
        <v>334</v>
      </c>
      <c r="J234" s="1">
        <v>43393</v>
      </c>
      <c r="K234" s="2">
        <f>_xlfn.DAYS(Tabla1[[#This Row],[Fecha de entrega real]],Tabla1[[#This Row],[Fecha]])</f>
        <v>0</v>
      </c>
      <c r="L234" s="2">
        <f>VLOOKUP(Tabla1[[#This Row],[Código]],Tabla1345[#All],6,0)</f>
        <v>12</v>
      </c>
      <c r="M234" s="2" t="str">
        <f>VLOOKUP(MONTH(Tabla1[[#This Row],[Fecha]]),Tabla2[],2,0)</f>
        <v>Oct</v>
      </c>
      <c r="N234" s="2">
        <f>YEAR(Tabla1[[#This Row],[Fecha]])</f>
        <v>2018</v>
      </c>
      <c r="O234" s="15">
        <f>IF(Tabla1[[#This Row],[Cantidad solicitada en O/C]]=Tabla1[[#This Row],[Cantidad entregada]],1,0)</f>
        <v>0</v>
      </c>
      <c r="P234" s="15">
        <f>IF(Tabla1[[#This Row],[Días transcurridos]]&lt;=Tabla1[[#This Row],[Lead time]],1,0)</f>
        <v>1</v>
      </c>
      <c r="Q234" s="15">
        <f>Tabla1[[#This Row],[Entregas completas %]]*Tabla1[[#This Row],[Entregas a tiempo]]</f>
        <v>0</v>
      </c>
    </row>
    <row r="235" spans="1:17" x14ac:dyDescent="0.2">
      <c r="A235" s="1">
        <v>43395</v>
      </c>
      <c r="B235" s="2" t="s">
        <v>1026</v>
      </c>
      <c r="C235" s="2">
        <v>369631</v>
      </c>
      <c r="D235" s="2" t="s">
        <v>674</v>
      </c>
      <c r="E235" s="2" t="s">
        <v>10</v>
      </c>
      <c r="F235" s="2" t="s">
        <v>70</v>
      </c>
      <c r="G235" s="2" t="s">
        <v>33</v>
      </c>
      <c r="H235" s="2">
        <v>463</v>
      </c>
      <c r="I235" s="2">
        <v>416</v>
      </c>
      <c r="J235" s="1">
        <v>43395</v>
      </c>
      <c r="K235" s="2">
        <f>_xlfn.DAYS(Tabla1[[#This Row],[Fecha de entrega real]],Tabla1[[#This Row],[Fecha]])</f>
        <v>0</v>
      </c>
      <c r="L235" s="2">
        <f>VLOOKUP(Tabla1[[#This Row],[Código]],Tabla1345[#All],6,0)</f>
        <v>7</v>
      </c>
      <c r="M235" s="2" t="str">
        <f>VLOOKUP(MONTH(Tabla1[[#This Row],[Fecha]]),Tabla2[],2,0)</f>
        <v>Oct</v>
      </c>
      <c r="N235" s="2">
        <f>YEAR(Tabla1[[#This Row],[Fecha]])</f>
        <v>2018</v>
      </c>
      <c r="O235" s="15">
        <f>IF(Tabla1[[#This Row],[Cantidad solicitada en O/C]]=Tabla1[[#This Row],[Cantidad entregada]],1,0)</f>
        <v>0</v>
      </c>
      <c r="P235" s="15">
        <f>IF(Tabla1[[#This Row],[Días transcurridos]]&lt;=Tabla1[[#This Row],[Lead time]],1,0)</f>
        <v>1</v>
      </c>
      <c r="Q235" s="15">
        <f>Tabla1[[#This Row],[Entregas completas %]]*Tabla1[[#This Row],[Entregas a tiempo]]</f>
        <v>0</v>
      </c>
    </row>
    <row r="236" spans="1:17" x14ac:dyDescent="0.2">
      <c r="A236" s="1">
        <v>43403</v>
      </c>
      <c r="B236" s="2" t="s">
        <v>969</v>
      </c>
      <c r="C236" s="2">
        <v>347739</v>
      </c>
      <c r="D236" s="2" t="s">
        <v>588</v>
      </c>
      <c r="E236" s="2" t="s">
        <v>10</v>
      </c>
      <c r="F236" s="2" t="s">
        <v>21</v>
      </c>
      <c r="G236" s="2" t="s">
        <v>12</v>
      </c>
      <c r="H236" s="2">
        <v>166</v>
      </c>
      <c r="I236" s="2">
        <v>166</v>
      </c>
      <c r="J236" s="1">
        <v>43427</v>
      </c>
      <c r="K236" s="2">
        <f>_xlfn.DAYS(Tabla1[[#This Row],[Fecha de entrega real]],Tabla1[[#This Row],[Fecha]])</f>
        <v>24</v>
      </c>
      <c r="L236" s="2">
        <f>VLOOKUP(Tabla1[[#This Row],[Código]],Tabla1345[#All],6,0)</f>
        <v>17</v>
      </c>
      <c r="M236" s="2" t="str">
        <f>VLOOKUP(MONTH(Tabla1[[#This Row],[Fecha]]),Tabla2[],2,0)</f>
        <v>Oct</v>
      </c>
      <c r="N236" s="2">
        <f>YEAR(Tabla1[[#This Row],[Fecha]])</f>
        <v>2018</v>
      </c>
      <c r="O236" s="15">
        <f>IF(Tabla1[[#This Row],[Cantidad solicitada en O/C]]=Tabla1[[#This Row],[Cantidad entregada]],1,0)</f>
        <v>1</v>
      </c>
      <c r="P236" s="15">
        <f>IF(Tabla1[[#This Row],[Días transcurridos]]&lt;=Tabla1[[#This Row],[Lead time]],1,0)</f>
        <v>0</v>
      </c>
      <c r="Q236" s="15">
        <f>Tabla1[[#This Row],[Entregas completas %]]*Tabla1[[#This Row],[Entregas a tiempo]]</f>
        <v>0</v>
      </c>
    </row>
    <row r="237" spans="1:17" x14ac:dyDescent="0.2">
      <c r="A237" s="1">
        <v>43404</v>
      </c>
      <c r="B237" s="2" t="s">
        <v>948</v>
      </c>
      <c r="C237" s="2">
        <v>366794</v>
      </c>
      <c r="D237" s="2" t="s">
        <v>117</v>
      </c>
      <c r="E237" s="2" t="s">
        <v>10</v>
      </c>
      <c r="F237" s="2" t="s">
        <v>14</v>
      </c>
      <c r="G237" s="2" t="s">
        <v>12</v>
      </c>
      <c r="H237" s="2">
        <v>346</v>
      </c>
      <c r="I237" s="2">
        <v>346</v>
      </c>
      <c r="J237" s="1">
        <v>43404</v>
      </c>
      <c r="K237" s="2">
        <f>_xlfn.DAYS(Tabla1[[#This Row],[Fecha de entrega real]],Tabla1[[#This Row],[Fecha]])</f>
        <v>0</v>
      </c>
      <c r="L237" s="2">
        <f>VLOOKUP(Tabla1[[#This Row],[Código]],Tabla1345[#All],6,0)</f>
        <v>30</v>
      </c>
      <c r="M237" s="2" t="str">
        <f>VLOOKUP(MONTH(Tabla1[[#This Row],[Fecha]]),Tabla2[],2,0)</f>
        <v>Oct</v>
      </c>
      <c r="N237" s="2">
        <f>YEAR(Tabla1[[#This Row],[Fecha]])</f>
        <v>2018</v>
      </c>
      <c r="O237" s="15">
        <f>IF(Tabla1[[#This Row],[Cantidad solicitada en O/C]]=Tabla1[[#This Row],[Cantidad entregada]],1,0)</f>
        <v>1</v>
      </c>
      <c r="P237" s="15">
        <f>IF(Tabla1[[#This Row],[Días transcurridos]]&lt;=Tabla1[[#This Row],[Lead time]],1,0)</f>
        <v>1</v>
      </c>
      <c r="Q237" s="15">
        <f>Tabla1[[#This Row],[Entregas completas %]]*Tabla1[[#This Row],[Entregas a tiempo]]</f>
        <v>1</v>
      </c>
    </row>
    <row r="238" spans="1:17" x14ac:dyDescent="0.2">
      <c r="A238" s="1">
        <v>43404</v>
      </c>
      <c r="B238" s="2" t="s">
        <v>1166</v>
      </c>
      <c r="C238" s="2">
        <v>347876</v>
      </c>
      <c r="D238" s="2" t="s">
        <v>102</v>
      </c>
      <c r="E238" s="2" t="s">
        <v>10</v>
      </c>
      <c r="F238" s="2" t="s">
        <v>14</v>
      </c>
      <c r="G238" s="2" t="s">
        <v>12</v>
      </c>
      <c r="H238" s="2">
        <v>195</v>
      </c>
      <c r="I238" s="2">
        <v>195</v>
      </c>
      <c r="J238" s="1">
        <v>43404</v>
      </c>
      <c r="K238" s="2">
        <f>_xlfn.DAYS(Tabla1[[#This Row],[Fecha de entrega real]],Tabla1[[#This Row],[Fecha]])</f>
        <v>0</v>
      </c>
      <c r="L238" s="2">
        <f>VLOOKUP(Tabla1[[#This Row],[Código]],Tabla1345[#All],6,0)</f>
        <v>14</v>
      </c>
      <c r="M238" s="2" t="str">
        <f>VLOOKUP(MONTH(Tabla1[[#This Row],[Fecha]]),Tabla2[],2,0)</f>
        <v>Oct</v>
      </c>
      <c r="N238" s="2">
        <f>YEAR(Tabla1[[#This Row],[Fecha]])</f>
        <v>2018</v>
      </c>
      <c r="O238" s="15">
        <f>IF(Tabla1[[#This Row],[Cantidad solicitada en O/C]]=Tabla1[[#This Row],[Cantidad entregada]],1,0)</f>
        <v>1</v>
      </c>
      <c r="P238" s="15">
        <f>IF(Tabla1[[#This Row],[Días transcurridos]]&lt;=Tabla1[[#This Row],[Lead time]],1,0)</f>
        <v>1</v>
      </c>
      <c r="Q238" s="15">
        <f>Tabla1[[#This Row],[Entregas completas %]]*Tabla1[[#This Row],[Entregas a tiempo]]</f>
        <v>1</v>
      </c>
    </row>
    <row r="239" spans="1:17" x14ac:dyDescent="0.2">
      <c r="A239" s="1">
        <v>43404</v>
      </c>
      <c r="B239" s="2" t="s">
        <v>1173</v>
      </c>
      <c r="C239" s="2">
        <v>348339</v>
      </c>
      <c r="D239" s="2" t="s">
        <v>372</v>
      </c>
      <c r="E239" s="2" t="s">
        <v>10</v>
      </c>
      <c r="F239" s="2" t="s">
        <v>43</v>
      </c>
      <c r="G239" s="2" t="s">
        <v>15</v>
      </c>
      <c r="H239" s="2">
        <v>462</v>
      </c>
      <c r="I239" s="2">
        <v>462</v>
      </c>
      <c r="J239" s="1">
        <v>43404</v>
      </c>
      <c r="K239" s="2">
        <f>_xlfn.DAYS(Tabla1[[#This Row],[Fecha de entrega real]],Tabla1[[#This Row],[Fecha]])</f>
        <v>0</v>
      </c>
      <c r="L239" s="2">
        <f>VLOOKUP(Tabla1[[#This Row],[Código]],Tabla1345[#All],6,0)</f>
        <v>30</v>
      </c>
      <c r="M239" s="2" t="str">
        <f>VLOOKUP(MONTH(Tabla1[[#This Row],[Fecha]]),Tabla2[],2,0)</f>
        <v>Oct</v>
      </c>
      <c r="N239" s="2">
        <f>YEAR(Tabla1[[#This Row],[Fecha]])</f>
        <v>2018</v>
      </c>
      <c r="O239" s="15">
        <f>IF(Tabla1[[#This Row],[Cantidad solicitada en O/C]]=Tabla1[[#This Row],[Cantidad entregada]],1,0)</f>
        <v>1</v>
      </c>
      <c r="P239" s="15">
        <f>IF(Tabla1[[#This Row],[Días transcurridos]]&lt;=Tabla1[[#This Row],[Lead time]],1,0)</f>
        <v>1</v>
      </c>
      <c r="Q239" s="15">
        <f>Tabla1[[#This Row],[Entregas completas %]]*Tabla1[[#This Row],[Entregas a tiempo]]</f>
        <v>1</v>
      </c>
    </row>
    <row r="240" spans="1:17" x14ac:dyDescent="0.2">
      <c r="A240" s="1">
        <v>43406</v>
      </c>
      <c r="B240" s="2" t="s">
        <v>986</v>
      </c>
      <c r="C240" s="2">
        <v>366819</v>
      </c>
      <c r="D240" s="2" t="s">
        <v>201</v>
      </c>
      <c r="E240" s="2" t="s">
        <v>10</v>
      </c>
      <c r="F240" s="2" t="s">
        <v>72</v>
      </c>
      <c r="G240" s="2" t="s">
        <v>12</v>
      </c>
      <c r="H240" s="2">
        <v>277</v>
      </c>
      <c r="I240" s="2">
        <v>277</v>
      </c>
      <c r="J240" s="1">
        <v>43406</v>
      </c>
      <c r="K240" s="2">
        <f>_xlfn.DAYS(Tabla1[[#This Row],[Fecha de entrega real]],Tabla1[[#This Row],[Fecha]])</f>
        <v>0</v>
      </c>
      <c r="L240" s="2">
        <f>VLOOKUP(Tabla1[[#This Row],[Código]],Tabla1345[#All],6,0)</f>
        <v>28</v>
      </c>
      <c r="M240" s="2" t="str">
        <f>VLOOKUP(MONTH(Tabla1[[#This Row],[Fecha]]),Tabla2[],2,0)</f>
        <v>Nov</v>
      </c>
      <c r="N240" s="2">
        <f>YEAR(Tabla1[[#This Row],[Fecha]])</f>
        <v>2018</v>
      </c>
      <c r="O240" s="15">
        <f>IF(Tabla1[[#This Row],[Cantidad solicitada en O/C]]=Tabla1[[#This Row],[Cantidad entregada]],1,0)</f>
        <v>1</v>
      </c>
      <c r="P240" s="15">
        <f>IF(Tabla1[[#This Row],[Días transcurridos]]&lt;=Tabla1[[#This Row],[Lead time]],1,0)</f>
        <v>1</v>
      </c>
      <c r="Q240" s="15">
        <f>Tabla1[[#This Row],[Entregas completas %]]*Tabla1[[#This Row],[Entregas a tiempo]]</f>
        <v>1</v>
      </c>
    </row>
    <row r="241" spans="1:17" x14ac:dyDescent="0.2">
      <c r="A241" s="1">
        <v>43407</v>
      </c>
      <c r="B241" s="2" t="s">
        <v>1065</v>
      </c>
      <c r="C241" s="2">
        <v>347928</v>
      </c>
      <c r="D241" s="2" t="s">
        <v>151</v>
      </c>
      <c r="E241" s="2" t="s">
        <v>10</v>
      </c>
      <c r="F241" s="2" t="s">
        <v>70</v>
      </c>
      <c r="G241" s="2" t="s">
        <v>12</v>
      </c>
      <c r="H241" s="2">
        <v>463</v>
      </c>
      <c r="I241" s="2">
        <v>328</v>
      </c>
      <c r="J241" s="1">
        <v>43410</v>
      </c>
      <c r="K241" s="2">
        <f>_xlfn.DAYS(Tabla1[[#This Row],[Fecha de entrega real]],Tabla1[[#This Row],[Fecha]])</f>
        <v>3</v>
      </c>
      <c r="L241" s="2">
        <f>VLOOKUP(Tabla1[[#This Row],[Código]],Tabla1345[#All],6,0)</f>
        <v>21</v>
      </c>
      <c r="M241" s="2" t="str">
        <f>VLOOKUP(MONTH(Tabla1[[#This Row],[Fecha]]),Tabla2[],2,0)</f>
        <v>Nov</v>
      </c>
      <c r="N241" s="2">
        <f>YEAR(Tabla1[[#This Row],[Fecha]])</f>
        <v>2018</v>
      </c>
      <c r="O241" s="15">
        <f>IF(Tabla1[[#This Row],[Cantidad solicitada en O/C]]=Tabla1[[#This Row],[Cantidad entregada]],1,0)</f>
        <v>0</v>
      </c>
      <c r="P241" s="15">
        <f>IF(Tabla1[[#This Row],[Días transcurridos]]&lt;=Tabla1[[#This Row],[Lead time]],1,0)</f>
        <v>1</v>
      </c>
      <c r="Q241" s="15">
        <f>Tabla1[[#This Row],[Entregas completas %]]*Tabla1[[#This Row],[Entregas a tiempo]]</f>
        <v>0</v>
      </c>
    </row>
    <row r="242" spans="1:17" x14ac:dyDescent="0.2">
      <c r="A242" s="1">
        <v>43408</v>
      </c>
      <c r="B242" s="2" t="s">
        <v>1123</v>
      </c>
      <c r="C242" s="2">
        <v>348449</v>
      </c>
      <c r="D242" s="2" t="s">
        <v>548</v>
      </c>
      <c r="E242" s="2" t="s">
        <v>10</v>
      </c>
      <c r="F242" s="2" t="s">
        <v>61</v>
      </c>
      <c r="G242" s="2" t="s">
        <v>26</v>
      </c>
      <c r="H242" s="2">
        <v>107</v>
      </c>
      <c r="I242" s="2">
        <v>87</v>
      </c>
      <c r="J242" s="1">
        <v>43409</v>
      </c>
      <c r="K242" s="2">
        <f>_xlfn.DAYS(Tabla1[[#This Row],[Fecha de entrega real]],Tabla1[[#This Row],[Fecha]])</f>
        <v>1</v>
      </c>
      <c r="L242" s="2">
        <f>VLOOKUP(Tabla1[[#This Row],[Código]],Tabla1345[#All],6,0)</f>
        <v>24</v>
      </c>
      <c r="M242" s="2" t="str">
        <f>VLOOKUP(MONTH(Tabla1[[#This Row],[Fecha]]),Tabla2[],2,0)</f>
        <v>Nov</v>
      </c>
      <c r="N242" s="2">
        <f>YEAR(Tabla1[[#This Row],[Fecha]])</f>
        <v>2018</v>
      </c>
      <c r="O242" s="15">
        <f>IF(Tabla1[[#This Row],[Cantidad solicitada en O/C]]=Tabla1[[#This Row],[Cantidad entregada]],1,0)</f>
        <v>0</v>
      </c>
      <c r="P242" s="15">
        <f>IF(Tabla1[[#This Row],[Días transcurridos]]&lt;=Tabla1[[#This Row],[Lead time]],1,0)</f>
        <v>1</v>
      </c>
      <c r="Q242" s="15">
        <f>Tabla1[[#This Row],[Entregas completas %]]*Tabla1[[#This Row],[Entregas a tiempo]]</f>
        <v>0</v>
      </c>
    </row>
    <row r="243" spans="1:17" x14ac:dyDescent="0.2">
      <c r="A243" s="1">
        <v>43409</v>
      </c>
      <c r="B243" s="2" t="s">
        <v>1098</v>
      </c>
      <c r="C243" s="2">
        <v>348305</v>
      </c>
      <c r="D243" s="2" t="s">
        <v>371</v>
      </c>
      <c r="E243" s="2" t="s">
        <v>10</v>
      </c>
      <c r="F243" s="2" t="s">
        <v>72</v>
      </c>
      <c r="G243" s="2" t="s">
        <v>12</v>
      </c>
      <c r="H243" s="2">
        <v>293</v>
      </c>
      <c r="I243" s="2">
        <v>293</v>
      </c>
      <c r="J243" s="1">
        <v>43409</v>
      </c>
      <c r="K243" s="2">
        <f>_xlfn.DAYS(Tabla1[[#This Row],[Fecha de entrega real]],Tabla1[[#This Row],[Fecha]])</f>
        <v>0</v>
      </c>
      <c r="L243" s="2">
        <f>VLOOKUP(Tabla1[[#This Row],[Código]],Tabla1345[#All],6,0)</f>
        <v>22</v>
      </c>
      <c r="M243" s="2" t="str">
        <f>VLOOKUP(MONTH(Tabla1[[#This Row],[Fecha]]),Tabla2[],2,0)</f>
        <v>Nov</v>
      </c>
      <c r="N243" s="2">
        <f>YEAR(Tabla1[[#This Row],[Fecha]])</f>
        <v>2018</v>
      </c>
      <c r="O243" s="15">
        <f>IF(Tabla1[[#This Row],[Cantidad solicitada en O/C]]=Tabla1[[#This Row],[Cantidad entregada]],1,0)</f>
        <v>1</v>
      </c>
      <c r="P243" s="15">
        <f>IF(Tabla1[[#This Row],[Días transcurridos]]&lt;=Tabla1[[#This Row],[Lead time]],1,0)</f>
        <v>1</v>
      </c>
      <c r="Q243" s="15">
        <f>Tabla1[[#This Row],[Entregas completas %]]*Tabla1[[#This Row],[Entregas a tiempo]]</f>
        <v>1</v>
      </c>
    </row>
    <row r="244" spans="1:17" x14ac:dyDescent="0.2">
      <c r="A244" s="1">
        <v>43412</v>
      </c>
      <c r="B244" s="2" t="s">
        <v>1095</v>
      </c>
      <c r="C244" s="2">
        <v>348071</v>
      </c>
      <c r="D244" s="2" t="s">
        <v>27</v>
      </c>
      <c r="E244" s="2" t="s">
        <v>10</v>
      </c>
      <c r="F244" s="2" t="s">
        <v>23</v>
      </c>
      <c r="G244" s="2" t="s">
        <v>36</v>
      </c>
      <c r="H244" s="2">
        <v>461</v>
      </c>
      <c r="I244" s="2">
        <v>461</v>
      </c>
      <c r="J244" s="1">
        <v>43412</v>
      </c>
      <c r="K244" s="2">
        <f>_xlfn.DAYS(Tabla1[[#This Row],[Fecha de entrega real]],Tabla1[[#This Row],[Fecha]])</f>
        <v>0</v>
      </c>
      <c r="L244" s="2">
        <f>VLOOKUP(Tabla1[[#This Row],[Código]],Tabla1345[#All],6,0)</f>
        <v>22</v>
      </c>
      <c r="M244" s="2" t="str">
        <f>VLOOKUP(MONTH(Tabla1[[#This Row],[Fecha]]),Tabla2[],2,0)</f>
        <v>Nov</v>
      </c>
      <c r="N244" s="2">
        <f>YEAR(Tabla1[[#This Row],[Fecha]])</f>
        <v>2018</v>
      </c>
      <c r="O244" s="15">
        <f>IF(Tabla1[[#This Row],[Cantidad solicitada en O/C]]=Tabla1[[#This Row],[Cantidad entregada]],1,0)</f>
        <v>1</v>
      </c>
      <c r="P244" s="15">
        <f>IF(Tabla1[[#This Row],[Días transcurridos]]&lt;=Tabla1[[#This Row],[Lead time]],1,0)</f>
        <v>1</v>
      </c>
      <c r="Q244" s="15">
        <f>Tabla1[[#This Row],[Entregas completas %]]*Tabla1[[#This Row],[Entregas a tiempo]]</f>
        <v>1</v>
      </c>
    </row>
    <row r="245" spans="1:17" x14ac:dyDescent="0.2">
      <c r="A245" s="1">
        <v>43417</v>
      </c>
      <c r="B245" s="2" t="s">
        <v>883</v>
      </c>
      <c r="C245" s="2">
        <v>348204</v>
      </c>
      <c r="D245" s="2" t="s">
        <v>534</v>
      </c>
      <c r="E245" s="2" t="s">
        <v>10</v>
      </c>
      <c r="F245" s="2" t="s">
        <v>43</v>
      </c>
      <c r="G245" s="2" t="s">
        <v>15</v>
      </c>
      <c r="H245" s="2">
        <v>331</v>
      </c>
      <c r="I245" s="2">
        <v>331</v>
      </c>
      <c r="J245" s="1">
        <v>43417</v>
      </c>
      <c r="K245" s="2">
        <f>_xlfn.DAYS(Tabla1[[#This Row],[Fecha de entrega real]],Tabla1[[#This Row],[Fecha]])</f>
        <v>0</v>
      </c>
      <c r="L245" s="2">
        <f>VLOOKUP(Tabla1[[#This Row],[Código]],Tabla1345[#All],6,0)</f>
        <v>27</v>
      </c>
      <c r="M245" s="2" t="str">
        <f>VLOOKUP(MONTH(Tabla1[[#This Row],[Fecha]]),Tabla2[],2,0)</f>
        <v>Nov</v>
      </c>
      <c r="N245" s="2">
        <f>YEAR(Tabla1[[#This Row],[Fecha]])</f>
        <v>2018</v>
      </c>
      <c r="O245" s="15">
        <f>IF(Tabla1[[#This Row],[Cantidad solicitada en O/C]]=Tabla1[[#This Row],[Cantidad entregada]],1,0)</f>
        <v>1</v>
      </c>
      <c r="P245" s="15">
        <f>IF(Tabla1[[#This Row],[Días transcurridos]]&lt;=Tabla1[[#This Row],[Lead time]],1,0)</f>
        <v>1</v>
      </c>
      <c r="Q245" s="15">
        <f>Tabla1[[#This Row],[Entregas completas %]]*Tabla1[[#This Row],[Entregas a tiempo]]</f>
        <v>1</v>
      </c>
    </row>
    <row r="246" spans="1:17" x14ac:dyDescent="0.2">
      <c r="A246" s="1">
        <v>43417</v>
      </c>
      <c r="B246" s="2" t="s">
        <v>1056</v>
      </c>
      <c r="C246" s="2">
        <v>347819</v>
      </c>
      <c r="D246" s="2" t="s">
        <v>180</v>
      </c>
      <c r="E246" s="2" t="s">
        <v>10</v>
      </c>
      <c r="F246" s="2" t="s">
        <v>21</v>
      </c>
      <c r="G246" s="2" t="s">
        <v>26</v>
      </c>
      <c r="H246" s="2">
        <v>215</v>
      </c>
      <c r="I246" s="2">
        <v>215</v>
      </c>
      <c r="J246" s="1">
        <v>43417</v>
      </c>
      <c r="K246" s="2">
        <f>_xlfn.DAYS(Tabla1[[#This Row],[Fecha de entrega real]],Tabla1[[#This Row],[Fecha]])</f>
        <v>0</v>
      </c>
      <c r="L246" s="2">
        <f>VLOOKUP(Tabla1[[#This Row],[Código]],Tabla1345[#All],6,0)</f>
        <v>28</v>
      </c>
      <c r="M246" s="2" t="str">
        <f>VLOOKUP(MONTH(Tabla1[[#This Row],[Fecha]]),Tabla2[],2,0)</f>
        <v>Nov</v>
      </c>
      <c r="N246" s="2">
        <f>YEAR(Tabla1[[#This Row],[Fecha]])</f>
        <v>2018</v>
      </c>
      <c r="O246" s="15">
        <f>IF(Tabla1[[#This Row],[Cantidad solicitada en O/C]]=Tabla1[[#This Row],[Cantidad entregada]],1,0)</f>
        <v>1</v>
      </c>
      <c r="P246" s="15">
        <f>IF(Tabla1[[#This Row],[Días transcurridos]]&lt;=Tabla1[[#This Row],[Lead time]],1,0)</f>
        <v>1</v>
      </c>
      <c r="Q246" s="15">
        <f>Tabla1[[#This Row],[Entregas completas %]]*Tabla1[[#This Row],[Entregas a tiempo]]</f>
        <v>1</v>
      </c>
    </row>
    <row r="247" spans="1:17" x14ac:dyDescent="0.2">
      <c r="A247" s="1">
        <v>43419</v>
      </c>
      <c r="B247" s="2" t="s">
        <v>888</v>
      </c>
      <c r="C247" s="2">
        <v>348605</v>
      </c>
      <c r="D247" s="2" t="s">
        <v>554</v>
      </c>
      <c r="E247" s="2" t="s">
        <v>10</v>
      </c>
      <c r="F247" s="2" t="s">
        <v>14</v>
      </c>
      <c r="G247" s="2" t="s">
        <v>26</v>
      </c>
      <c r="H247" s="2">
        <v>212</v>
      </c>
      <c r="I247" s="2">
        <v>212</v>
      </c>
      <c r="J247" s="1">
        <v>43420</v>
      </c>
      <c r="K247" s="2">
        <f>_xlfn.DAYS(Tabla1[[#This Row],[Fecha de entrega real]],Tabla1[[#This Row],[Fecha]])</f>
        <v>1</v>
      </c>
      <c r="L247" s="2">
        <f>VLOOKUP(Tabla1[[#This Row],[Código]],Tabla1345[#All],6,0)</f>
        <v>25</v>
      </c>
      <c r="M247" s="2" t="str">
        <f>VLOOKUP(MONTH(Tabla1[[#This Row],[Fecha]]),Tabla2[],2,0)</f>
        <v>Nov</v>
      </c>
      <c r="N247" s="2">
        <f>YEAR(Tabla1[[#This Row],[Fecha]])</f>
        <v>2018</v>
      </c>
      <c r="O247" s="15">
        <f>IF(Tabla1[[#This Row],[Cantidad solicitada en O/C]]=Tabla1[[#This Row],[Cantidad entregada]],1,0)</f>
        <v>1</v>
      </c>
      <c r="P247" s="15">
        <f>IF(Tabla1[[#This Row],[Días transcurridos]]&lt;=Tabla1[[#This Row],[Lead time]],1,0)</f>
        <v>1</v>
      </c>
      <c r="Q247" s="15">
        <f>Tabla1[[#This Row],[Entregas completas %]]*Tabla1[[#This Row],[Entregas a tiempo]]</f>
        <v>1</v>
      </c>
    </row>
    <row r="248" spans="1:17" x14ac:dyDescent="0.2">
      <c r="A248" s="1">
        <v>43419</v>
      </c>
      <c r="B248" s="2" t="s">
        <v>1044</v>
      </c>
      <c r="C248" s="2">
        <v>348350</v>
      </c>
      <c r="D248" s="2" t="s">
        <v>591</v>
      </c>
      <c r="E248" s="2" t="s">
        <v>10</v>
      </c>
      <c r="F248" s="2" t="s">
        <v>65</v>
      </c>
      <c r="G248" s="2" t="s">
        <v>12</v>
      </c>
      <c r="H248" s="2">
        <v>481</v>
      </c>
      <c r="I248" s="2">
        <v>481</v>
      </c>
      <c r="J248" s="1">
        <v>43419</v>
      </c>
      <c r="K248" s="2">
        <f>_xlfn.DAYS(Tabla1[[#This Row],[Fecha de entrega real]],Tabla1[[#This Row],[Fecha]])</f>
        <v>0</v>
      </c>
      <c r="L248" s="2">
        <f>VLOOKUP(Tabla1[[#This Row],[Código]],Tabla1345[#All],6,0)</f>
        <v>22</v>
      </c>
      <c r="M248" s="2" t="str">
        <f>VLOOKUP(MONTH(Tabla1[[#This Row],[Fecha]]),Tabla2[],2,0)</f>
        <v>Nov</v>
      </c>
      <c r="N248" s="2">
        <f>YEAR(Tabla1[[#This Row],[Fecha]])</f>
        <v>2018</v>
      </c>
      <c r="O248" s="15">
        <f>IF(Tabla1[[#This Row],[Cantidad solicitada en O/C]]=Tabla1[[#This Row],[Cantidad entregada]],1,0)</f>
        <v>1</v>
      </c>
      <c r="P248" s="15">
        <f>IF(Tabla1[[#This Row],[Días transcurridos]]&lt;=Tabla1[[#This Row],[Lead time]],1,0)</f>
        <v>1</v>
      </c>
      <c r="Q248" s="15">
        <f>Tabla1[[#This Row],[Entregas completas %]]*Tabla1[[#This Row],[Entregas a tiempo]]</f>
        <v>1</v>
      </c>
    </row>
    <row r="249" spans="1:17" x14ac:dyDescent="0.2">
      <c r="A249" s="1">
        <v>43419</v>
      </c>
      <c r="B249" s="2" t="s">
        <v>1084</v>
      </c>
      <c r="C249" s="2">
        <v>348570</v>
      </c>
      <c r="D249" s="2" t="s">
        <v>213</v>
      </c>
      <c r="E249" s="2" t="s">
        <v>10</v>
      </c>
      <c r="F249" s="2" t="s">
        <v>21</v>
      </c>
      <c r="G249" s="2" t="s">
        <v>12</v>
      </c>
      <c r="H249" s="2">
        <v>462</v>
      </c>
      <c r="I249" s="2">
        <v>462</v>
      </c>
      <c r="J249" s="1">
        <v>43419</v>
      </c>
      <c r="K249" s="2">
        <f>_xlfn.DAYS(Tabla1[[#This Row],[Fecha de entrega real]],Tabla1[[#This Row],[Fecha]])</f>
        <v>0</v>
      </c>
      <c r="L249" s="2">
        <f>VLOOKUP(Tabla1[[#This Row],[Código]],Tabla1345[#All],6,0)</f>
        <v>26</v>
      </c>
      <c r="M249" s="2" t="str">
        <f>VLOOKUP(MONTH(Tabla1[[#This Row],[Fecha]]),Tabla2[],2,0)</f>
        <v>Nov</v>
      </c>
      <c r="N249" s="2">
        <f>YEAR(Tabla1[[#This Row],[Fecha]])</f>
        <v>2018</v>
      </c>
      <c r="O249" s="15">
        <f>IF(Tabla1[[#This Row],[Cantidad solicitada en O/C]]=Tabla1[[#This Row],[Cantidad entregada]],1,0)</f>
        <v>1</v>
      </c>
      <c r="P249" s="15">
        <f>IF(Tabla1[[#This Row],[Días transcurridos]]&lt;=Tabla1[[#This Row],[Lead time]],1,0)</f>
        <v>1</v>
      </c>
      <c r="Q249" s="15">
        <f>Tabla1[[#This Row],[Entregas completas %]]*Tabla1[[#This Row],[Entregas a tiempo]]</f>
        <v>1</v>
      </c>
    </row>
    <row r="250" spans="1:17" x14ac:dyDescent="0.2">
      <c r="A250" s="1">
        <v>43419</v>
      </c>
      <c r="B250" s="2" t="s">
        <v>1203</v>
      </c>
      <c r="C250" s="2">
        <v>347872</v>
      </c>
      <c r="D250" s="2" t="s">
        <v>181</v>
      </c>
      <c r="E250" s="2" t="s">
        <v>10</v>
      </c>
      <c r="F250" s="2" t="s">
        <v>182</v>
      </c>
      <c r="G250" s="2" t="s">
        <v>15</v>
      </c>
      <c r="H250" s="2">
        <v>294</v>
      </c>
      <c r="I250" s="2">
        <v>294</v>
      </c>
      <c r="J250" s="1">
        <v>43432</v>
      </c>
      <c r="K250" s="2">
        <f>_xlfn.DAYS(Tabla1[[#This Row],[Fecha de entrega real]],Tabla1[[#This Row],[Fecha]])</f>
        <v>13</v>
      </c>
      <c r="L250" s="2">
        <f>VLOOKUP(Tabla1[[#This Row],[Código]],Tabla1345[#All],6,0)</f>
        <v>24</v>
      </c>
      <c r="M250" s="2" t="str">
        <f>VLOOKUP(MONTH(Tabla1[[#This Row],[Fecha]]),Tabla2[],2,0)</f>
        <v>Nov</v>
      </c>
      <c r="N250" s="2">
        <f>YEAR(Tabla1[[#This Row],[Fecha]])</f>
        <v>2018</v>
      </c>
      <c r="O250" s="15">
        <f>IF(Tabla1[[#This Row],[Cantidad solicitada en O/C]]=Tabla1[[#This Row],[Cantidad entregada]],1,0)</f>
        <v>1</v>
      </c>
      <c r="P250" s="15">
        <f>IF(Tabla1[[#This Row],[Días transcurridos]]&lt;=Tabla1[[#This Row],[Lead time]],1,0)</f>
        <v>1</v>
      </c>
      <c r="Q250" s="15">
        <f>Tabla1[[#This Row],[Entregas completas %]]*Tabla1[[#This Row],[Entregas a tiempo]]</f>
        <v>1</v>
      </c>
    </row>
    <row r="251" spans="1:17" x14ac:dyDescent="0.2">
      <c r="A251" s="1">
        <v>43420</v>
      </c>
      <c r="B251" s="2" t="s">
        <v>886</v>
      </c>
      <c r="C251" s="2">
        <v>347676</v>
      </c>
      <c r="D251" s="2" t="s">
        <v>327</v>
      </c>
      <c r="E251" s="2" t="s">
        <v>10</v>
      </c>
      <c r="F251" s="2" t="s">
        <v>21</v>
      </c>
      <c r="G251" s="2" t="s">
        <v>19</v>
      </c>
      <c r="H251" s="2">
        <v>367</v>
      </c>
      <c r="I251" s="2">
        <v>337</v>
      </c>
      <c r="J251" s="1">
        <v>43420</v>
      </c>
      <c r="K251" s="2">
        <f>_xlfn.DAYS(Tabla1[[#This Row],[Fecha de entrega real]],Tabla1[[#This Row],[Fecha]])</f>
        <v>0</v>
      </c>
      <c r="L251" s="2">
        <f>VLOOKUP(Tabla1[[#This Row],[Código]],Tabla1345[#All],6,0)</f>
        <v>16</v>
      </c>
      <c r="M251" s="2" t="str">
        <f>VLOOKUP(MONTH(Tabla1[[#This Row],[Fecha]]),Tabla2[],2,0)</f>
        <v>Nov</v>
      </c>
      <c r="N251" s="2">
        <f>YEAR(Tabla1[[#This Row],[Fecha]])</f>
        <v>2018</v>
      </c>
      <c r="O251" s="15">
        <f>IF(Tabla1[[#This Row],[Cantidad solicitada en O/C]]=Tabla1[[#This Row],[Cantidad entregada]],1,0)</f>
        <v>0</v>
      </c>
      <c r="P251" s="15">
        <f>IF(Tabla1[[#This Row],[Días transcurridos]]&lt;=Tabla1[[#This Row],[Lead time]],1,0)</f>
        <v>1</v>
      </c>
      <c r="Q251" s="15">
        <f>Tabla1[[#This Row],[Entregas completas %]]*Tabla1[[#This Row],[Entregas a tiempo]]</f>
        <v>0</v>
      </c>
    </row>
    <row r="252" spans="1:17" x14ac:dyDescent="0.2">
      <c r="A252" s="1">
        <v>43420</v>
      </c>
      <c r="B252" s="2" t="s">
        <v>905</v>
      </c>
      <c r="C252" s="2">
        <v>348303</v>
      </c>
      <c r="D252" s="2" t="s">
        <v>427</v>
      </c>
      <c r="E252" s="2" t="s">
        <v>10</v>
      </c>
      <c r="F252" s="2" t="s">
        <v>72</v>
      </c>
      <c r="G252" s="2" t="s">
        <v>26</v>
      </c>
      <c r="H252" s="2">
        <v>135</v>
      </c>
      <c r="I252" s="2">
        <v>103</v>
      </c>
      <c r="J252" s="1">
        <v>43420</v>
      </c>
      <c r="K252" s="2">
        <f>_xlfn.DAYS(Tabla1[[#This Row],[Fecha de entrega real]],Tabla1[[#This Row],[Fecha]])</f>
        <v>0</v>
      </c>
      <c r="L252" s="2">
        <f>VLOOKUP(Tabla1[[#This Row],[Código]],Tabla1345[#All],6,0)</f>
        <v>11</v>
      </c>
      <c r="M252" s="2" t="str">
        <f>VLOOKUP(MONTH(Tabla1[[#This Row],[Fecha]]),Tabla2[],2,0)</f>
        <v>Nov</v>
      </c>
      <c r="N252" s="2">
        <f>YEAR(Tabla1[[#This Row],[Fecha]])</f>
        <v>2018</v>
      </c>
      <c r="O252" s="15">
        <f>IF(Tabla1[[#This Row],[Cantidad solicitada en O/C]]=Tabla1[[#This Row],[Cantidad entregada]],1,0)</f>
        <v>0</v>
      </c>
      <c r="P252" s="15">
        <f>IF(Tabla1[[#This Row],[Días transcurridos]]&lt;=Tabla1[[#This Row],[Lead time]],1,0)</f>
        <v>1</v>
      </c>
      <c r="Q252" s="15">
        <f>Tabla1[[#This Row],[Entregas completas %]]*Tabla1[[#This Row],[Entregas a tiempo]]</f>
        <v>0</v>
      </c>
    </row>
    <row r="253" spans="1:17" x14ac:dyDescent="0.2">
      <c r="A253" s="1">
        <v>43421</v>
      </c>
      <c r="B253" s="2" t="s">
        <v>1009</v>
      </c>
      <c r="C253" s="2">
        <v>348394</v>
      </c>
      <c r="D253" s="2" t="s">
        <v>96</v>
      </c>
      <c r="E253" s="2" t="s">
        <v>10</v>
      </c>
      <c r="F253" s="2" t="s">
        <v>17</v>
      </c>
      <c r="G253" s="2" t="s">
        <v>33</v>
      </c>
      <c r="H253" s="2">
        <v>382</v>
      </c>
      <c r="I253" s="2">
        <v>362</v>
      </c>
      <c r="J253" s="1">
        <v>43421</v>
      </c>
      <c r="K253" s="2">
        <f>_xlfn.DAYS(Tabla1[[#This Row],[Fecha de entrega real]],Tabla1[[#This Row],[Fecha]])</f>
        <v>0</v>
      </c>
      <c r="L253" s="2">
        <f>VLOOKUP(Tabla1[[#This Row],[Código]],Tabla1345[#All],6,0)</f>
        <v>6</v>
      </c>
      <c r="M253" s="2" t="str">
        <f>VLOOKUP(MONTH(Tabla1[[#This Row],[Fecha]]),Tabla2[],2,0)</f>
        <v>Nov</v>
      </c>
      <c r="N253" s="2">
        <f>YEAR(Tabla1[[#This Row],[Fecha]])</f>
        <v>2018</v>
      </c>
      <c r="O253" s="15">
        <f>IF(Tabla1[[#This Row],[Cantidad solicitada en O/C]]=Tabla1[[#This Row],[Cantidad entregada]],1,0)</f>
        <v>0</v>
      </c>
      <c r="P253" s="15">
        <f>IF(Tabla1[[#This Row],[Días transcurridos]]&lt;=Tabla1[[#This Row],[Lead time]],1,0)</f>
        <v>1</v>
      </c>
      <c r="Q253" s="15">
        <f>Tabla1[[#This Row],[Entregas completas %]]*Tabla1[[#This Row],[Entregas a tiempo]]</f>
        <v>0</v>
      </c>
    </row>
    <row r="254" spans="1:17" x14ac:dyDescent="0.2">
      <c r="A254" s="1">
        <v>43421</v>
      </c>
      <c r="B254" s="2" t="s">
        <v>1226</v>
      </c>
      <c r="C254" s="2">
        <v>364435</v>
      </c>
      <c r="D254" s="2" t="s">
        <v>570</v>
      </c>
      <c r="E254" s="2" t="s">
        <v>10</v>
      </c>
      <c r="F254" s="2" t="s">
        <v>17</v>
      </c>
      <c r="G254" s="2" t="s">
        <v>28</v>
      </c>
      <c r="H254" s="2">
        <v>296</v>
      </c>
      <c r="I254" s="2">
        <v>257</v>
      </c>
      <c r="J254" s="1">
        <v>43421</v>
      </c>
      <c r="K254" s="2">
        <f>_xlfn.DAYS(Tabla1[[#This Row],[Fecha de entrega real]],Tabla1[[#This Row],[Fecha]])</f>
        <v>0</v>
      </c>
      <c r="L254" s="2">
        <f>VLOOKUP(Tabla1[[#This Row],[Código]],Tabla1345[#All],6,0)</f>
        <v>8</v>
      </c>
      <c r="M254" s="2" t="str">
        <f>VLOOKUP(MONTH(Tabla1[[#This Row],[Fecha]]),Tabla2[],2,0)</f>
        <v>Nov</v>
      </c>
      <c r="N254" s="2">
        <f>YEAR(Tabla1[[#This Row],[Fecha]])</f>
        <v>2018</v>
      </c>
      <c r="O254" s="15">
        <f>IF(Tabla1[[#This Row],[Cantidad solicitada en O/C]]=Tabla1[[#This Row],[Cantidad entregada]],1,0)</f>
        <v>0</v>
      </c>
      <c r="P254" s="15">
        <f>IF(Tabla1[[#This Row],[Días transcurridos]]&lt;=Tabla1[[#This Row],[Lead time]],1,0)</f>
        <v>1</v>
      </c>
      <c r="Q254" s="15">
        <f>Tabla1[[#This Row],[Entregas completas %]]*Tabla1[[#This Row],[Entregas a tiempo]]</f>
        <v>0</v>
      </c>
    </row>
    <row r="255" spans="1:17" x14ac:dyDescent="0.2">
      <c r="A255" s="1">
        <v>43422</v>
      </c>
      <c r="B255" s="2" t="s">
        <v>1170</v>
      </c>
      <c r="C255" s="2">
        <v>348517</v>
      </c>
      <c r="D255" s="2" t="s">
        <v>20</v>
      </c>
      <c r="E255" s="2" t="s">
        <v>10</v>
      </c>
      <c r="F255" s="2" t="s">
        <v>21</v>
      </c>
      <c r="G255" s="2" t="s">
        <v>12</v>
      </c>
      <c r="H255" s="2">
        <v>309</v>
      </c>
      <c r="I255" s="2">
        <v>309</v>
      </c>
      <c r="J255" s="1">
        <v>43422</v>
      </c>
      <c r="K255" s="2">
        <f>_xlfn.DAYS(Tabla1[[#This Row],[Fecha de entrega real]],Tabla1[[#This Row],[Fecha]])</f>
        <v>0</v>
      </c>
      <c r="L255" s="2">
        <f>VLOOKUP(Tabla1[[#This Row],[Código]],Tabla1345[#All],6,0)</f>
        <v>18</v>
      </c>
      <c r="M255" s="2" t="str">
        <f>VLOOKUP(MONTH(Tabla1[[#This Row],[Fecha]]),Tabla2[],2,0)</f>
        <v>Nov</v>
      </c>
      <c r="N255" s="2">
        <f>YEAR(Tabla1[[#This Row],[Fecha]])</f>
        <v>2018</v>
      </c>
      <c r="O255" s="15">
        <f>IF(Tabla1[[#This Row],[Cantidad solicitada en O/C]]=Tabla1[[#This Row],[Cantidad entregada]],1,0)</f>
        <v>1</v>
      </c>
      <c r="P255" s="15">
        <f>IF(Tabla1[[#This Row],[Días transcurridos]]&lt;=Tabla1[[#This Row],[Lead time]],1,0)</f>
        <v>1</v>
      </c>
      <c r="Q255" s="15">
        <f>Tabla1[[#This Row],[Entregas completas %]]*Tabla1[[#This Row],[Entregas a tiempo]]</f>
        <v>1</v>
      </c>
    </row>
    <row r="256" spans="1:17" x14ac:dyDescent="0.2">
      <c r="A256" s="1">
        <v>43423</v>
      </c>
      <c r="B256" s="2" t="s">
        <v>1081</v>
      </c>
      <c r="C256" s="2">
        <v>347831</v>
      </c>
      <c r="D256" s="2" t="s">
        <v>191</v>
      </c>
      <c r="E256" s="2" t="s">
        <v>10</v>
      </c>
      <c r="F256" s="2" t="s">
        <v>79</v>
      </c>
      <c r="G256" s="2" t="s">
        <v>40</v>
      </c>
      <c r="H256" s="2">
        <v>126</v>
      </c>
      <c r="I256" s="2">
        <v>126</v>
      </c>
      <c r="J256" s="1">
        <v>43423</v>
      </c>
      <c r="K256" s="2">
        <f>_xlfn.DAYS(Tabla1[[#This Row],[Fecha de entrega real]],Tabla1[[#This Row],[Fecha]])</f>
        <v>0</v>
      </c>
      <c r="L256" s="2">
        <f>VLOOKUP(Tabla1[[#This Row],[Código]],Tabla1345[#All],6,0)</f>
        <v>22</v>
      </c>
      <c r="M256" s="2" t="str">
        <f>VLOOKUP(MONTH(Tabla1[[#This Row],[Fecha]]),Tabla2[],2,0)</f>
        <v>Nov</v>
      </c>
      <c r="N256" s="2">
        <f>YEAR(Tabla1[[#This Row],[Fecha]])</f>
        <v>2018</v>
      </c>
      <c r="O256" s="15">
        <f>IF(Tabla1[[#This Row],[Cantidad solicitada en O/C]]=Tabla1[[#This Row],[Cantidad entregada]],1,0)</f>
        <v>1</v>
      </c>
      <c r="P256" s="15">
        <f>IF(Tabla1[[#This Row],[Días transcurridos]]&lt;=Tabla1[[#This Row],[Lead time]],1,0)</f>
        <v>1</v>
      </c>
      <c r="Q256" s="15">
        <f>Tabla1[[#This Row],[Entregas completas %]]*Tabla1[[#This Row],[Entregas a tiempo]]</f>
        <v>1</v>
      </c>
    </row>
    <row r="257" spans="1:17" x14ac:dyDescent="0.2">
      <c r="A257" s="1">
        <v>43425</v>
      </c>
      <c r="B257" s="2" t="s">
        <v>925</v>
      </c>
      <c r="C257" s="2">
        <v>348568</v>
      </c>
      <c r="D257" s="2" t="s">
        <v>224</v>
      </c>
      <c r="E257" s="2" t="s">
        <v>10</v>
      </c>
      <c r="F257" s="2" t="s">
        <v>32</v>
      </c>
      <c r="G257" s="2" t="s">
        <v>33</v>
      </c>
      <c r="H257" s="2">
        <v>326</v>
      </c>
      <c r="I257" s="2">
        <v>273</v>
      </c>
      <c r="J257" s="1">
        <v>43425</v>
      </c>
      <c r="K257" s="2">
        <f>_xlfn.DAYS(Tabla1[[#This Row],[Fecha de entrega real]],Tabla1[[#This Row],[Fecha]])</f>
        <v>0</v>
      </c>
      <c r="L257" s="2">
        <f>VLOOKUP(Tabla1[[#This Row],[Código]],Tabla1345[#All],6,0)</f>
        <v>26</v>
      </c>
      <c r="M257" s="2" t="str">
        <f>VLOOKUP(MONTH(Tabla1[[#This Row],[Fecha]]),Tabla2[],2,0)</f>
        <v>Nov</v>
      </c>
      <c r="N257" s="2">
        <f>YEAR(Tabla1[[#This Row],[Fecha]])</f>
        <v>2018</v>
      </c>
      <c r="O257" s="15">
        <f>IF(Tabla1[[#This Row],[Cantidad solicitada en O/C]]=Tabla1[[#This Row],[Cantidad entregada]],1,0)</f>
        <v>0</v>
      </c>
      <c r="P257" s="15">
        <f>IF(Tabla1[[#This Row],[Días transcurridos]]&lt;=Tabla1[[#This Row],[Lead time]],1,0)</f>
        <v>1</v>
      </c>
      <c r="Q257" s="15">
        <f>Tabla1[[#This Row],[Entregas completas %]]*Tabla1[[#This Row],[Entregas a tiempo]]</f>
        <v>0</v>
      </c>
    </row>
    <row r="258" spans="1:17" x14ac:dyDescent="0.2">
      <c r="A258" s="1">
        <v>43428</v>
      </c>
      <c r="B258" s="2" t="s">
        <v>901</v>
      </c>
      <c r="C258" s="2">
        <v>348415</v>
      </c>
      <c r="D258" s="2" t="s">
        <v>256</v>
      </c>
      <c r="E258" s="2" t="s">
        <v>10</v>
      </c>
      <c r="F258" s="2" t="s">
        <v>17</v>
      </c>
      <c r="G258" s="2" t="s">
        <v>12</v>
      </c>
      <c r="H258" s="2">
        <v>464</v>
      </c>
      <c r="I258" s="2">
        <v>464</v>
      </c>
      <c r="J258" s="1">
        <v>43446</v>
      </c>
      <c r="K258" s="2">
        <f>_xlfn.DAYS(Tabla1[[#This Row],[Fecha de entrega real]],Tabla1[[#This Row],[Fecha]])</f>
        <v>18</v>
      </c>
      <c r="L258" s="2">
        <f>VLOOKUP(Tabla1[[#This Row],[Código]],Tabla1345[#All],6,0)</f>
        <v>9</v>
      </c>
      <c r="M258" s="2" t="str">
        <f>VLOOKUP(MONTH(Tabla1[[#This Row],[Fecha]]),Tabla2[],2,0)</f>
        <v>Nov</v>
      </c>
      <c r="N258" s="2">
        <f>YEAR(Tabla1[[#This Row],[Fecha]])</f>
        <v>2018</v>
      </c>
      <c r="O258" s="15">
        <f>IF(Tabla1[[#This Row],[Cantidad solicitada en O/C]]=Tabla1[[#This Row],[Cantidad entregada]],1,0)</f>
        <v>1</v>
      </c>
      <c r="P258" s="15">
        <f>IF(Tabla1[[#This Row],[Días transcurridos]]&lt;=Tabla1[[#This Row],[Lead time]],1,0)</f>
        <v>0</v>
      </c>
      <c r="Q258" s="15">
        <f>Tabla1[[#This Row],[Entregas completas %]]*Tabla1[[#This Row],[Entregas a tiempo]]</f>
        <v>0</v>
      </c>
    </row>
    <row r="259" spans="1:17" x14ac:dyDescent="0.2">
      <c r="A259" s="1">
        <v>43431</v>
      </c>
      <c r="B259" s="2" t="s">
        <v>1244</v>
      </c>
      <c r="C259" s="2">
        <v>347674</v>
      </c>
      <c r="D259" s="2" t="s">
        <v>486</v>
      </c>
      <c r="E259" s="2" t="s">
        <v>10</v>
      </c>
      <c r="F259" s="2" t="s">
        <v>21</v>
      </c>
      <c r="G259" s="2" t="s">
        <v>30</v>
      </c>
      <c r="H259" s="2">
        <v>443</v>
      </c>
      <c r="I259" s="2">
        <v>443</v>
      </c>
      <c r="J259" s="1">
        <v>43431</v>
      </c>
      <c r="K259" s="2">
        <f>_xlfn.DAYS(Tabla1[[#This Row],[Fecha de entrega real]],Tabla1[[#This Row],[Fecha]])</f>
        <v>0</v>
      </c>
      <c r="L259" s="2">
        <f>VLOOKUP(Tabla1[[#This Row],[Código]],Tabla1345[#All],6,0)</f>
        <v>16</v>
      </c>
      <c r="M259" s="2" t="str">
        <f>VLOOKUP(MONTH(Tabla1[[#This Row],[Fecha]]),Tabla2[],2,0)</f>
        <v>Nov</v>
      </c>
      <c r="N259" s="2">
        <f>YEAR(Tabla1[[#This Row],[Fecha]])</f>
        <v>2018</v>
      </c>
      <c r="O259" s="15">
        <f>IF(Tabla1[[#This Row],[Cantidad solicitada en O/C]]=Tabla1[[#This Row],[Cantidad entregada]],1,0)</f>
        <v>1</v>
      </c>
      <c r="P259" s="15">
        <f>IF(Tabla1[[#This Row],[Días transcurridos]]&lt;=Tabla1[[#This Row],[Lead time]],1,0)</f>
        <v>1</v>
      </c>
      <c r="Q259" s="15">
        <f>Tabla1[[#This Row],[Entregas completas %]]*Tabla1[[#This Row],[Entregas a tiempo]]</f>
        <v>1</v>
      </c>
    </row>
    <row r="260" spans="1:17" x14ac:dyDescent="0.2">
      <c r="A260" s="1">
        <v>43432</v>
      </c>
      <c r="B260" s="2" t="s">
        <v>900</v>
      </c>
      <c r="C260" s="2">
        <v>347733</v>
      </c>
      <c r="D260" s="2" t="s">
        <v>513</v>
      </c>
      <c r="E260" s="2" t="s">
        <v>10</v>
      </c>
      <c r="F260" s="2" t="s">
        <v>21</v>
      </c>
      <c r="G260" s="2" t="s">
        <v>15</v>
      </c>
      <c r="H260" s="2">
        <v>114</v>
      </c>
      <c r="I260" s="2">
        <v>114</v>
      </c>
      <c r="J260" s="1">
        <v>43432</v>
      </c>
      <c r="K260" s="2">
        <f>_xlfn.DAYS(Tabla1[[#This Row],[Fecha de entrega real]],Tabla1[[#This Row],[Fecha]])</f>
        <v>0</v>
      </c>
      <c r="L260" s="2">
        <f>VLOOKUP(Tabla1[[#This Row],[Código]],Tabla1345[#All],6,0)</f>
        <v>6</v>
      </c>
      <c r="M260" s="2" t="str">
        <f>VLOOKUP(MONTH(Tabla1[[#This Row],[Fecha]]),Tabla2[],2,0)</f>
        <v>Nov</v>
      </c>
      <c r="N260" s="2">
        <f>YEAR(Tabla1[[#This Row],[Fecha]])</f>
        <v>2018</v>
      </c>
      <c r="O260" s="15">
        <f>IF(Tabla1[[#This Row],[Cantidad solicitada en O/C]]=Tabla1[[#This Row],[Cantidad entregada]],1,0)</f>
        <v>1</v>
      </c>
      <c r="P260" s="15">
        <f>IF(Tabla1[[#This Row],[Días transcurridos]]&lt;=Tabla1[[#This Row],[Lead time]],1,0)</f>
        <v>1</v>
      </c>
      <c r="Q260" s="15">
        <f>Tabla1[[#This Row],[Entregas completas %]]*Tabla1[[#This Row],[Entregas a tiempo]]</f>
        <v>1</v>
      </c>
    </row>
    <row r="261" spans="1:17" x14ac:dyDescent="0.2">
      <c r="A261" s="1">
        <v>43432</v>
      </c>
      <c r="B261" s="2" t="s">
        <v>1229</v>
      </c>
      <c r="C261" s="2">
        <v>348127</v>
      </c>
      <c r="D261" s="2" t="s">
        <v>368</v>
      </c>
      <c r="E261" s="2" t="s">
        <v>10</v>
      </c>
      <c r="F261" s="2" t="s">
        <v>32</v>
      </c>
      <c r="G261" s="2" t="s">
        <v>26</v>
      </c>
      <c r="H261" s="2">
        <v>265</v>
      </c>
      <c r="I261" s="2">
        <v>196</v>
      </c>
      <c r="J261" s="1">
        <v>43432</v>
      </c>
      <c r="K261" s="2">
        <f>_xlfn.DAYS(Tabla1[[#This Row],[Fecha de entrega real]],Tabla1[[#This Row],[Fecha]])</f>
        <v>0</v>
      </c>
      <c r="L261" s="2">
        <f>VLOOKUP(Tabla1[[#This Row],[Código]],Tabla1345[#All],6,0)</f>
        <v>15</v>
      </c>
      <c r="M261" s="2" t="str">
        <f>VLOOKUP(MONTH(Tabla1[[#This Row],[Fecha]]),Tabla2[],2,0)</f>
        <v>Nov</v>
      </c>
      <c r="N261" s="2">
        <f>YEAR(Tabla1[[#This Row],[Fecha]])</f>
        <v>2018</v>
      </c>
      <c r="O261" s="15">
        <f>IF(Tabla1[[#This Row],[Cantidad solicitada en O/C]]=Tabla1[[#This Row],[Cantidad entregada]],1,0)</f>
        <v>0</v>
      </c>
      <c r="P261" s="15">
        <f>IF(Tabla1[[#This Row],[Días transcurridos]]&lt;=Tabla1[[#This Row],[Lead time]],1,0)</f>
        <v>1</v>
      </c>
      <c r="Q261" s="15">
        <f>Tabla1[[#This Row],[Entregas completas %]]*Tabla1[[#This Row],[Entregas a tiempo]]</f>
        <v>0</v>
      </c>
    </row>
    <row r="262" spans="1:17" x14ac:dyDescent="0.2">
      <c r="A262" s="1">
        <v>43433</v>
      </c>
      <c r="B262" s="2" t="s">
        <v>1194</v>
      </c>
      <c r="C262" s="2">
        <v>347967</v>
      </c>
      <c r="D262" s="2" t="s">
        <v>172</v>
      </c>
      <c r="E262" s="2" t="s">
        <v>10</v>
      </c>
      <c r="F262" s="2" t="s">
        <v>79</v>
      </c>
      <c r="G262" s="2" t="s">
        <v>33</v>
      </c>
      <c r="H262" s="2">
        <v>446</v>
      </c>
      <c r="I262" s="2">
        <v>446</v>
      </c>
      <c r="J262" s="1">
        <v>43441</v>
      </c>
      <c r="K262" s="2">
        <f>_xlfn.DAYS(Tabla1[[#This Row],[Fecha de entrega real]],Tabla1[[#This Row],[Fecha]])</f>
        <v>8</v>
      </c>
      <c r="L262" s="2">
        <f>VLOOKUP(Tabla1[[#This Row],[Código]],Tabla1345[#All],6,0)</f>
        <v>22</v>
      </c>
      <c r="M262" s="2" t="str">
        <f>VLOOKUP(MONTH(Tabla1[[#This Row],[Fecha]]),Tabla2[],2,0)</f>
        <v>Nov</v>
      </c>
      <c r="N262" s="2">
        <f>YEAR(Tabla1[[#This Row],[Fecha]])</f>
        <v>2018</v>
      </c>
      <c r="O262" s="15">
        <f>IF(Tabla1[[#This Row],[Cantidad solicitada en O/C]]=Tabla1[[#This Row],[Cantidad entregada]],1,0)</f>
        <v>1</v>
      </c>
      <c r="P262" s="15">
        <f>IF(Tabla1[[#This Row],[Días transcurridos]]&lt;=Tabla1[[#This Row],[Lead time]],1,0)</f>
        <v>1</v>
      </c>
      <c r="Q262" s="15">
        <f>Tabla1[[#This Row],[Entregas completas %]]*Tabla1[[#This Row],[Entregas a tiempo]]</f>
        <v>1</v>
      </c>
    </row>
    <row r="263" spans="1:17" x14ac:dyDescent="0.2">
      <c r="A263" s="1">
        <v>43434</v>
      </c>
      <c r="B263" s="2" t="s">
        <v>947</v>
      </c>
      <c r="C263" s="2">
        <v>347908</v>
      </c>
      <c r="D263" s="2" t="s">
        <v>629</v>
      </c>
      <c r="E263" s="2" t="s">
        <v>10</v>
      </c>
      <c r="F263" s="2" t="s">
        <v>70</v>
      </c>
      <c r="G263" s="2" t="s">
        <v>40</v>
      </c>
      <c r="H263" s="2">
        <v>228</v>
      </c>
      <c r="I263" s="2">
        <v>228</v>
      </c>
      <c r="J263" s="1">
        <v>43437</v>
      </c>
      <c r="K263" s="2">
        <f>_xlfn.DAYS(Tabla1[[#This Row],[Fecha de entrega real]],Tabla1[[#This Row],[Fecha]])</f>
        <v>3</v>
      </c>
      <c r="L263" s="2">
        <f>VLOOKUP(Tabla1[[#This Row],[Código]],Tabla1345[#All],6,0)</f>
        <v>14</v>
      </c>
      <c r="M263" s="2" t="str">
        <f>VLOOKUP(MONTH(Tabla1[[#This Row],[Fecha]]),Tabla2[],2,0)</f>
        <v>Nov</v>
      </c>
      <c r="N263" s="2">
        <f>YEAR(Tabla1[[#This Row],[Fecha]])</f>
        <v>2018</v>
      </c>
      <c r="O263" s="15">
        <f>IF(Tabla1[[#This Row],[Cantidad solicitada en O/C]]=Tabla1[[#This Row],[Cantidad entregada]],1,0)</f>
        <v>1</v>
      </c>
      <c r="P263" s="15">
        <f>IF(Tabla1[[#This Row],[Días transcurridos]]&lt;=Tabla1[[#This Row],[Lead time]],1,0)</f>
        <v>1</v>
      </c>
      <c r="Q263" s="15">
        <f>Tabla1[[#This Row],[Entregas completas %]]*Tabla1[[#This Row],[Entregas a tiempo]]</f>
        <v>1</v>
      </c>
    </row>
    <row r="264" spans="1:17" x14ac:dyDescent="0.2">
      <c r="A264" s="1">
        <v>43434</v>
      </c>
      <c r="B264" s="2" t="s">
        <v>1008</v>
      </c>
      <c r="C264" s="2">
        <v>362806</v>
      </c>
      <c r="D264" s="2" t="s">
        <v>533</v>
      </c>
      <c r="E264" s="2" t="s">
        <v>10</v>
      </c>
      <c r="F264" s="2" t="s">
        <v>65</v>
      </c>
      <c r="G264" s="2" t="s">
        <v>30</v>
      </c>
      <c r="H264" s="2">
        <v>159</v>
      </c>
      <c r="I264" s="2">
        <v>119</v>
      </c>
      <c r="J264" s="1">
        <v>43443</v>
      </c>
      <c r="K264" s="2">
        <f>_xlfn.DAYS(Tabla1[[#This Row],[Fecha de entrega real]],Tabla1[[#This Row],[Fecha]])</f>
        <v>9</v>
      </c>
      <c r="L264" s="2">
        <f>VLOOKUP(Tabla1[[#This Row],[Código]],Tabla1345[#All],6,0)</f>
        <v>7</v>
      </c>
      <c r="M264" s="2" t="str">
        <f>VLOOKUP(MONTH(Tabla1[[#This Row],[Fecha]]),Tabla2[],2,0)</f>
        <v>Nov</v>
      </c>
      <c r="N264" s="2">
        <f>YEAR(Tabla1[[#This Row],[Fecha]])</f>
        <v>2018</v>
      </c>
      <c r="O264" s="15">
        <f>IF(Tabla1[[#This Row],[Cantidad solicitada en O/C]]=Tabla1[[#This Row],[Cantidad entregada]],1,0)</f>
        <v>0</v>
      </c>
      <c r="P264" s="15">
        <f>IF(Tabla1[[#This Row],[Días transcurridos]]&lt;=Tabla1[[#This Row],[Lead time]],1,0)</f>
        <v>0</v>
      </c>
      <c r="Q264" s="15">
        <f>Tabla1[[#This Row],[Entregas completas %]]*Tabla1[[#This Row],[Entregas a tiempo]]</f>
        <v>0</v>
      </c>
    </row>
    <row r="265" spans="1:17" x14ac:dyDescent="0.2">
      <c r="A265" s="1">
        <v>43437</v>
      </c>
      <c r="B265" s="2" t="s">
        <v>908</v>
      </c>
      <c r="C265" s="2">
        <v>348536</v>
      </c>
      <c r="D265" s="2" t="s">
        <v>92</v>
      </c>
      <c r="E265" s="2" t="s">
        <v>10</v>
      </c>
      <c r="F265" s="2" t="s">
        <v>21</v>
      </c>
      <c r="G265" s="2" t="s">
        <v>33</v>
      </c>
      <c r="H265" s="2">
        <v>488</v>
      </c>
      <c r="I265" s="2">
        <v>488</v>
      </c>
      <c r="J265" s="1">
        <v>43437</v>
      </c>
      <c r="K265" s="2">
        <f>_xlfn.DAYS(Tabla1[[#This Row],[Fecha de entrega real]],Tabla1[[#This Row],[Fecha]])</f>
        <v>0</v>
      </c>
      <c r="L265" s="2">
        <f>VLOOKUP(Tabla1[[#This Row],[Código]],Tabla1345[#All],6,0)</f>
        <v>10</v>
      </c>
      <c r="M265" s="2" t="str">
        <f>VLOOKUP(MONTH(Tabla1[[#This Row],[Fecha]]),Tabla2[],2,0)</f>
        <v>Dic</v>
      </c>
      <c r="N265" s="2">
        <f>YEAR(Tabla1[[#This Row],[Fecha]])</f>
        <v>2018</v>
      </c>
      <c r="O265" s="15">
        <f>IF(Tabla1[[#This Row],[Cantidad solicitada en O/C]]=Tabla1[[#This Row],[Cantidad entregada]],1,0)</f>
        <v>1</v>
      </c>
      <c r="P265" s="15">
        <f>IF(Tabla1[[#This Row],[Días transcurridos]]&lt;=Tabla1[[#This Row],[Lead time]],1,0)</f>
        <v>1</v>
      </c>
      <c r="Q265" s="15">
        <f>Tabla1[[#This Row],[Entregas completas %]]*Tabla1[[#This Row],[Entregas a tiempo]]</f>
        <v>1</v>
      </c>
    </row>
    <row r="266" spans="1:17" x14ac:dyDescent="0.2">
      <c r="A266" s="1">
        <v>43440</v>
      </c>
      <c r="B266" s="2" t="s">
        <v>1058</v>
      </c>
      <c r="C266" s="2">
        <v>348274</v>
      </c>
      <c r="D266" s="2" t="s">
        <v>56</v>
      </c>
      <c r="E266" s="2" t="s">
        <v>10</v>
      </c>
      <c r="F266" s="2" t="s">
        <v>17</v>
      </c>
      <c r="G266" s="2" t="s">
        <v>30</v>
      </c>
      <c r="H266" s="2">
        <v>385</v>
      </c>
      <c r="I266" s="2">
        <v>385</v>
      </c>
      <c r="J266" s="1">
        <v>43440</v>
      </c>
      <c r="K266" s="2">
        <f>_xlfn.DAYS(Tabla1[[#This Row],[Fecha de entrega real]],Tabla1[[#This Row],[Fecha]])</f>
        <v>0</v>
      </c>
      <c r="L266" s="2">
        <f>VLOOKUP(Tabla1[[#This Row],[Código]],Tabla1345[#All],6,0)</f>
        <v>24</v>
      </c>
      <c r="M266" s="2" t="str">
        <f>VLOOKUP(MONTH(Tabla1[[#This Row],[Fecha]]),Tabla2[],2,0)</f>
        <v>Dic</v>
      </c>
      <c r="N266" s="2">
        <f>YEAR(Tabla1[[#This Row],[Fecha]])</f>
        <v>2018</v>
      </c>
      <c r="O266" s="15">
        <f>IF(Tabla1[[#This Row],[Cantidad solicitada en O/C]]=Tabla1[[#This Row],[Cantidad entregada]],1,0)</f>
        <v>1</v>
      </c>
      <c r="P266" s="15">
        <f>IF(Tabla1[[#This Row],[Días transcurridos]]&lt;=Tabla1[[#This Row],[Lead time]],1,0)</f>
        <v>1</v>
      </c>
      <c r="Q266" s="15">
        <f>Tabla1[[#This Row],[Entregas completas %]]*Tabla1[[#This Row],[Entregas a tiempo]]</f>
        <v>1</v>
      </c>
    </row>
    <row r="267" spans="1:17" x14ac:dyDescent="0.2">
      <c r="A267" s="1">
        <v>43440</v>
      </c>
      <c r="B267" s="2" t="s">
        <v>1085</v>
      </c>
      <c r="C267" s="2">
        <v>347883</v>
      </c>
      <c r="D267" s="2" t="s">
        <v>200</v>
      </c>
      <c r="E267" s="2" t="s">
        <v>10</v>
      </c>
      <c r="F267" s="2" t="s">
        <v>14</v>
      </c>
      <c r="G267" s="2" t="s">
        <v>15</v>
      </c>
      <c r="H267" s="2">
        <v>106</v>
      </c>
      <c r="I267" s="2">
        <v>98</v>
      </c>
      <c r="J267" s="1">
        <v>43454</v>
      </c>
      <c r="K267" s="2">
        <f>_xlfn.DAYS(Tabla1[[#This Row],[Fecha de entrega real]],Tabla1[[#This Row],[Fecha]])</f>
        <v>14</v>
      </c>
      <c r="L267" s="2">
        <f>VLOOKUP(Tabla1[[#This Row],[Código]],Tabla1345[#All],6,0)</f>
        <v>11</v>
      </c>
      <c r="M267" s="2" t="str">
        <f>VLOOKUP(MONTH(Tabla1[[#This Row],[Fecha]]),Tabla2[],2,0)</f>
        <v>Dic</v>
      </c>
      <c r="N267" s="2">
        <f>YEAR(Tabla1[[#This Row],[Fecha]])</f>
        <v>2018</v>
      </c>
      <c r="O267" s="15">
        <f>IF(Tabla1[[#This Row],[Cantidad solicitada en O/C]]=Tabla1[[#This Row],[Cantidad entregada]],1,0)</f>
        <v>0</v>
      </c>
      <c r="P267" s="15">
        <f>IF(Tabla1[[#This Row],[Días transcurridos]]&lt;=Tabla1[[#This Row],[Lead time]],1,0)</f>
        <v>0</v>
      </c>
      <c r="Q267" s="15">
        <f>Tabla1[[#This Row],[Entregas completas %]]*Tabla1[[#This Row],[Entregas a tiempo]]</f>
        <v>0</v>
      </c>
    </row>
    <row r="268" spans="1:17" x14ac:dyDescent="0.2">
      <c r="A268" s="1">
        <v>43441</v>
      </c>
      <c r="B268" s="2" t="s">
        <v>971</v>
      </c>
      <c r="C268" s="2">
        <v>348636</v>
      </c>
      <c r="D268" s="2" t="s">
        <v>34</v>
      </c>
      <c r="E268" s="2" t="s">
        <v>10</v>
      </c>
      <c r="F268" s="2" t="s">
        <v>21</v>
      </c>
      <c r="G268" s="2" t="s">
        <v>19</v>
      </c>
      <c r="H268" s="2">
        <v>341</v>
      </c>
      <c r="I268" s="2">
        <v>303</v>
      </c>
      <c r="J268" s="1">
        <v>43441</v>
      </c>
      <c r="K268" s="2">
        <f>_xlfn.DAYS(Tabla1[[#This Row],[Fecha de entrega real]],Tabla1[[#This Row],[Fecha]])</f>
        <v>0</v>
      </c>
      <c r="L268" s="2">
        <f>VLOOKUP(Tabla1[[#This Row],[Código]],Tabla1345[#All],6,0)</f>
        <v>15</v>
      </c>
      <c r="M268" s="2" t="str">
        <f>VLOOKUP(MONTH(Tabla1[[#This Row],[Fecha]]),Tabla2[],2,0)</f>
        <v>Dic</v>
      </c>
      <c r="N268" s="2">
        <f>YEAR(Tabla1[[#This Row],[Fecha]])</f>
        <v>2018</v>
      </c>
      <c r="O268" s="15">
        <f>IF(Tabla1[[#This Row],[Cantidad solicitada en O/C]]=Tabla1[[#This Row],[Cantidad entregada]],1,0)</f>
        <v>0</v>
      </c>
      <c r="P268" s="15">
        <f>IF(Tabla1[[#This Row],[Días transcurridos]]&lt;=Tabla1[[#This Row],[Lead time]],1,0)</f>
        <v>1</v>
      </c>
      <c r="Q268" s="15">
        <f>Tabla1[[#This Row],[Entregas completas %]]*Tabla1[[#This Row],[Entregas a tiempo]]</f>
        <v>0</v>
      </c>
    </row>
    <row r="269" spans="1:17" x14ac:dyDescent="0.2">
      <c r="A269" s="1">
        <v>43441</v>
      </c>
      <c r="B269" s="2" t="s">
        <v>1131</v>
      </c>
      <c r="C269" s="2">
        <v>362719</v>
      </c>
      <c r="D269" s="2" t="s">
        <v>500</v>
      </c>
      <c r="E269" s="2" t="s">
        <v>10</v>
      </c>
      <c r="F269" s="2" t="s">
        <v>17</v>
      </c>
      <c r="G269" s="2" t="s">
        <v>40</v>
      </c>
      <c r="H269" s="2">
        <v>422</v>
      </c>
      <c r="I269" s="2">
        <v>312</v>
      </c>
      <c r="J269" s="1">
        <v>43441</v>
      </c>
      <c r="K269" s="2">
        <f>_xlfn.DAYS(Tabla1[[#This Row],[Fecha de entrega real]],Tabla1[[#This Row],[Fecha]])</f>
        <v>0</v>
      </c>
      <c r="L269" s="2">
        <f>VLOOKUP(Tabla1[[#This Row],[Código]],Tabla1345[#All],6,0)</f>
        <v>17</v>
      </c>
      <c r="M269" s="2" t="str">
        <f>VLOOKUP(MONTH(Tabla1[[#This Row],[Fecha]]),Tabla2[],2,0)</f>
        <v>Dic</v>
      </c>
      <c r="N269" s="2">
        <f>YEAR(Tabla1[[#This Row],[Fecha]])</f>
        <v>2018</v>
      </c>
      <c r="O269" s="15">
        <f>IF(Tabla1[[#This Row],[Cantidad solicitada en O/C]]=Tabla1[[#This Row],[Cantidad entregada]],1,0)</f>
        <v>0</v>
      </c>
      <c r="P269" s="15">
        <f>IF(Tabla1[[#This Row],[Días transcurridos]]&lt;=Tabla1[[#This Row],[Lead time]],1,0)</f>
        <v>1</v>
      </c>
      <c r="Q269" s="15">
        <f>Tabla1[[#This Row],[Entregas completas %]]*Tabla1[[#This Row],[Entregas a tiempo]]</f>
        <v>0</v>
      </c>
    </row>
    <row r="270" spans="1:17" x14ac:dyDescent="0.2">
      <c r="A270" s="1">
        <v>43442</v>
      </c>
      <c r="B270" s="2" t="s">
        <v>1086</v>
      </c>
      <c r="C270" s="2">
        <v>347655</v>
      </c>
      <c r="D270" s="2" t="s">
        <v>676</v>
      </c>
      <c r="E270" s="2" t="s">
        <v>10</v>
      </c>
      <c r="F270" s="2" t="s">
        <v>21</v>
      </c>
      <c r="G270" s="2" t="s">
        <v>12</v>
      </c>
      <c r="H270" s="2">
        <v>152</v>
      </c>
      <c r="I270" s="2">
        <v>152</v>
      </c>
      <c r="J270" s="1">
        <v>43445</v>
      </c>
      <c r="K270" s="2">
        <f>_xlfn.DAYS(Tabla1[[#This Row],[Fecha de entrega real]],Tabla1[[#This Row],[Fecha]])</f>
        <v>3</v>
      </c>
      <c r="L270" s="2">
        <f>VLOOKUP(Tabla1[[#This Row],[Código]],Tabla1345[#All],6,0)</f>
        <v>25</v>
      </c>
      <c r="M270" s="2" t="str">
        <f>VLOOKUP(MONTH(Tabla1[[#This Row],[Fecha]]),Tabla2[],2,0)</f>
        <v>Dic</v>
      </c>
      <c r="N270" s="2">
        <f>YEAR(Tabla1[[#This Row],[Fecha]])</f>
        <v>2018</v>
      </c>
      <c r="O270" s="15">
        <f>IF(Tabla1[[#This Row],[Cantidad solicitada en O/C]]=Tabla1[[#This Row],[Cantidad entregada]],1,0)</f>
        <v>1</v>
      </c>
      <c r="P270" s="15">
        <f>IF(Tabla1[[#This Row],[Días transcurridos]]&lt;=Tabla1[[#This Row],[Lead time]],1,0)</f>
        <v>1</v>
      </c>
      <c r="Q270" s="15">
        <f>Tabla1[[#This Row],[Entregas completas %]]*Tabla1[[#This Row],[Entregas a tiempo]]</f>
        <v>1</v>
      </c>
    </row>
    <row r="271" spans="1:17" x14ac:dyDescent="0.2">
      <c r="A271" s="1">
        <v>43442</v>
      </c>
      <c r="B271" s="2" t="s">
        <v>1089</v>
      </c>
      <c r="C271" s="2">
        <v>348508</v>
      </c>
      <c r="D271" s="2" t="s">
        <v>327</v>
      </c>
      <c r="E271" s="2" t="s">
        <v>10</v>
      </c>
      <c r="F271" s="2" t="s">
        <v>21</v>
      </c>
      <c r="G271" s="2" t="s">
        <v>15</v>
      </c>
      <c r="H271" s="2">
        <v>179</v>
      </c>
      <c r="I271" s="2">
        <v>137</v>
      </c>
      <c r="J271" s="1">
        <v>43472</v>
      </c>
      <c r="K271" s="2">
        <f>_xlfn.DAYS(Tabla1[[#This Row],[Fecha de entrega real]],Tabla1[[#This Row],[Fecha]])</f>
        <v>30</v>
      </c>
      <c r="L271" s="2">
        <f>VLOOKUP(Tabla1[[#This Row],[Código]],Tabla1345[#All],6,0)</f>
        <v>29</v>
      </c>
      <c r="M271" s="2" t="str">
        <f>VLOOKUP(MONTH(Tabla1[[#This Row],[Fecha]]),Tabla2[],2,0)</f>
        <v>Dic</v>
      </c>
      <c r="N271" s="2">
        <f>YEAR(Tabla1[[#This Row],[Fecha]])</f>
        <v>2018</v>
      </c>
      <c r="O271" s="15">
        <f>IF(Tabla1[[#This Row],[Cantidad solicitada en O/C]]=Tabla1[[#This Row],[Cantidad entregada]],1,0)</f>
        <v>0</v>
      </c>
      <c r="P271" s="15">
        <f>IF(Tabla1[[#This Row],[Días transcurridos]]&lt;=Tabla1[[#This Row],[Lead time]],1,0)</f>
        <v>0</v>
      </c>
      <c r="Q271" s="15">
        <f>Tabla1[[#This Row],[Entregas completas %]]*Tabla1[[#This Row],[Entregas a tiempo]]</f>
        <v>0</v>
      </c>
    </row>
    <row r="272" spans="1:17" x14ac:dyDescent="0.2">
      <c r="A272" s="1">
        <v>43445</v>
      </c>
      <c r="B272" s="2" t="s">
        <v>1181</v>
      </c>
      <c r="C272" s="2">
        <v>362790</v>
      </c>
      <c r="D272" s="2" t="s">
        <v>503</v>
      </c>
      <c r="E272" s="2" t="s">
        <v>10</v>
      </c>
      <c r="F272" s="2" t="s">
        <v>17</v>
      </c>
      <c r="G272" s="2" t="s">
        <v>38</v>
      </c>
      <c r="H272" s="2">
        <v>366</v>
      </c>
      <c r="I272" s="2">
        <v>366</v>
      </c>
      <c r="J272" s="1">
        <v>43445</v>
      </c>
      <c r="K272" s="2">
        <f>_xlfn.DAYS(Tabla1[[#This Row],[Fecha de entrega real]],Tabla1[[#This Row],[Fecha]])</f>
        <v>0</v>
      </c>
      <c r="L272" s="2">
        <f>VLOOKUP(Tabla1[[#This Row],[Código]],Tabla1345[#All],6,0)</f>
        <v>25</v>
      </c>
      <c r="M272" s="2" t="str">
        <f>VLOOKUP(MONTH(Tabla1[[#This Row],[Fecha]]),Tabla2[],2,0)</f>
        <v>Dic</v>
      </c>
      <c r="N272" s="2">
        <f>YEAR(Tabla1[[#This Row],[Fecha]])</f>
        <v>2018</v>
      </c>
      <c r="O272" s="15">
        <f>IF(Tabla1[[#This Row],[Cantidad solicitada en O/C]]=Tabla1[[#This Row],[Cantidad entregada]],1,0)</f>
        <v>1</v>
      </c>
      <c r="P272" s="15">
        <f>IF(Tabla1[[#This Row],[Días transcurridos]]&lt;=Tabla1[[#This Row],[Lead time]],1,0)</f>
        <v>1</v>
      </c>
      <c r="Q272" s="15">
        <f>Tabla1[[#This Row],[Entregas completas %]]*Tabla1[[#This Row],[Entregas a tiempo]]</f>
        <v>1</v>
      </c>
    </row>
    <row r="273" spans="1:17" x14ac:dyDescent="0.2">
      <c r="A273" s="1">
        <v>43447</v>
      </c>
      <c r="B273" s="2" t="s">
        <v>1249</v>
      </c>
      <c r="C273" s="2">
        <v>364342</v>
      </c>
      <c r="D273" s="2" t="s">
        <v>31</v>
      </c>
      <c r="E273" s="2" t="s">
        <v>10</v>
      </c>
      <c r="F273" s="2" t="s">
        <v>32</v>
      </c>
      <c r="G273" s="2" t="s">
        <v>38</v>
      </c>
      <c r="H273" s="2">
        <v>279</v>
      </c>
      <c r="I273" s="2">
        <v>279</v>
      </c>
      <c r="J273" s="1">
        <v>43447</v>
      </c>
      <c r="K273" s="2">
        <f>_xlfn.DAYS(Tabla1[[#This Row],[Fecha de entrega real]],Tabla1[[#This Row],[Fecha]])</f>
        <v>0</v>
      </c>
      <c r="L273" s="2">
        <f>VLOOKUP(Tabla1[[#This Row],[Código]],Tabla1345[#All],6,0)</f>
        <v>13</v>
      </c>
      <c r="M273" s="2" t="str">
        <f>VLOOKUP(MONTH(Tabla1[[#This Row],[Fecha]]),Tabla2[],2,0)</f>
        <v>Dic</v>
      </c>
      <c r="N273" s="2">
        <f>YEAR(Tabla1[[#This Row],[Fecha]])</f>
        <v>2018</v>
      </c>
      <c r="O273" s="15">
        <f>IF(Tabla1[[#This Row],[Cantidad solicitada en O/C]]=Tabla1[[#This Row],[Cantidad entregada]],1,0)</f>
        <v>1</v>
      </c>
      <c r="P273" s="15">
        <f>IF(Tabla1[[#This Row],[Días transcurridos]]&lt;=Tabla1[[#This Row],[Lead time]],1,0)</f>
        <v>1</v>
      </c>
      <c r="Q273" s="15">
        <f>Tabla1[[#This Row],[Entregas completas %]]*Tabla1[[#This Row],[Entregas a tiempo]]</f>
        <v>1</v>
      </c>
    </row>
    <row r="274" spans="1:17" x14ac:dyDescent="0.2">
      <c r="A274" s="1">
        <v>43451</v>
      </c>
      <c r="B274" s="2" t="s">
        <v>974</v>
      </c>
      <c r="C274" s="2">
        <v>348450</v>
      </c>
      <c r="D274" s="2" t="s">
        <v>548</v>
      </c>
      <c r="E274" s="2" t="s">
        <v>10</v>
      </c>
      <c r="F274" s="2" t="s">
        <v>61</v>
      </c>
      <c r="G274" s="2" t="s">
        <v>28</v>
      </c>
      <c r="H274" s="2">
        <v>303</v>
      </c>
      <c r="I274" s="2">
        <v>303</v>
      </c>
      <c r="J274" s="1">
        <v>43452</v>
      </c>
      <c r="K274" s="2">
        <f>_xlfn.DAYS(Tabla1[[#This Row],[Fecha de entrega real]],Tabla1[[#This Row],[Fecha]])</f>
        <v>1</v>
      </c>
      <c r="L274" s="2">
        <f>VLOOKUP(Tabla1[[#This Row],[Código]],Tabla1345[#All],6,0)</f>
        <v>17</v>
      </c>
      <c r="M274" s="2" t="str">
        <f>VLOOKUP(MONTH(Tabla1[[#This Row],[Fecha]]),Tabla2[],2,0)</f>
        <v>Dic</v>
      </c>
      <c r="N274" s="2">
        <f>YEAR(Tabla1[[#This Row],[Fecha]])</f>
        <v>2018</v>
      </c>
      <c r="O274" s="15">
        <f>IF(Tabla1[[#This Row],[Cantidad solicitada en O/C]]=Tabla1[[#This Row],[Cantidad entregada]],1,0)</f>
        <v>1</v>
      </c>
      <c r="P274" s="15">
        <f>IF(Tabla1[[#This Row],[Días transcurridos]]&lt;=Tabla1[[#This Row],[Lead time]],1,0)</f>
        <v>1</v>
      </c>
      <c r="Q274" s="15">
        <f>Tabla1[[#This Row],[Entregas completas %]]*Tabla1[[#This Row],[Entregas a tiempo]]</f>
        <v>1</v>
      </c>
    </row>
    <row r="275" spans="1:17" x14ac:dyDescent="0.2">
      <c r="A275" s="1">
        <v>43453</v>
      </c>
      <c r="B275" s="2" t="s">
        <v>929</v>
      </c>
      <c r="C275" s="2">
        <v>348789</v>
      </c>
      <c r="D275" s="2" t="s">
        <v>404</v>
      </c>
      <c r="E275" s="2" t="s">
        <v>10</v>
      </c>
      <c r="F275" s="2" t="s">
        <v>17</v>
      </c>
      <c r="G275" s="2" t="s">
        <v>38</v>
      </c>
      <c r="H275" s="2">
        <v>402</v>
      </c>
      <c r="I275" s="2">
        <v>402</v>
      </c>
      <c r="J275" s="1">
        <v>43481</v>
      </c>
      <c r="K275" s="2">
        <f>_xlfn.DAYS(Tabla1[[#This Row],[Fecha de entrega real]],Tabla1[[#This Row],[Fecha]])</f>
        <v>28</v>
      </c>
      <c r="L275" s="2">
        <f>VLOOKUP(Tabla1[[#This Row],[Código]],Tabla1345[#All],6,0)</f>
        <v>17</v>
      </c>
      <c r="M275" s="2" t="str">
        <f>VLOOKUP(MONTH(Tabla1[[#This Row],[Fecha]]),Tabla2[],2,0)</f>
        <v>Dic</v>
      </c>
      <c r="N275" s="2">
        <f>YEAR(Tabla1[[#This Row],[Fecha]])</f>
        <v>2018</v>
      </c>
      <c r="O275" s="15">
        <f>IF(Tabla1[[#This Row],[Cantidad solicitada en O/C]]=Tabla1[[#This Row],[Cantidad entregada]],1,0)</f>
        <v>1</v>
      </c>
      <c r="P275" s="15">
        <f>IF(Tabla1[[#This Row],[Días transcurridos]]&lt;=Tabla1[[#This Row],[Lead time]],1,0)</f>
        <v>0</v>
      </c>
      <c r="Q275" s="15">
        <f>Tabla1[[#This Row],[Entregas completas %]]*Tabla1[[#This Row],[Entregas a tiempo]]</f>
        <v>0</v>
      </c>
    </row>
    <row r="276" spans="1:17" x14ac:dyDescent="0.2">
      <c r="A276" s="1">
        <v>43453</v>
      </c>
      <c r="B276" s="2" t="s">
        <v>1077</v>
      </c>
      <c r="C276" s="2">
        <v>347647</v>
      </c>
      <c r="D276" s="2" t="s">
        <v>216</v>
      </c>
      <c r="E276" s="2" t="s">
        <v>10</v>
      </c>
      <c r="F276" s="2" t="s">
        <v>21</v>
      </c>
      <c r="G276" s="2" t="s">
        <v>26</v>
      </c>
      <c r="H276" s="2">
        <v>323</v>
      </c>
      <c r="I276" s="2">
        <v>323</v>
      </c>
      <c r="J276" s="1">
        <v>43453</v>
      </c>
      <c r="K276" s="2">
        <f>_xlfn.DAYS(Tabla1[[#This Row],[Fecha de entrega real]],Tabla1[[#This Row],[Fecha]])</f>
        <v>0</v>
      </c>
      <c r="L276" s="2">
        <f>VLOOKUP(Tabla1[[#This Row],[Código]],Tabla1345[#All],6,0)</f>
        <v>6</v>
      </c>
      <c r="M276" s="2" t="str">
        <f>VLOOKUP(MONTH(Tabla1[[#This Row],[Fecha]]),Tabla2[],2,0)</f>
        <v>Dic</v>
      </c>
      <c r="N276" s="2">
        <f>YEAR(Tabla1[[#This Row],[Fecha]])</f>
        <v>2018</v>
      </c>
      <c r="O276" s="15">
        <f>IF(Tabla1[[#This Row],[Cantidad solicitada en O/C]]=Tabla1[[#This Row],[Cantidad entregada]],1,0)</f>
        <v>1</v>
      </c>
      <c r="P276" s="15">
        <f>IF(Tabla1[[#This Row],[Días transcurridos]]&lt;=Tabla1[[#This Row],[Lead time]],1,0)</f>
        <v>1</v>
      </c>
      <c r="Q276" s="15">
        <f>Tabla1[[#This Row],[Entregas completas %]]*Tabla1[[#This Row],[Entregas a tiempo]]</f>
        <v>1</v>
      </c>
    </row>
    <row r="277" spans="1:17" x14ac:dyDescent="0.2">
      <c r="A277" s="1">
        <v>43454</v>
      </c>
      <c r="B277" s="2" t="s">
        <v>1109</v>
      </c>
      <c r="C277" s="2">
        <v>347741</v>
      </c>
      <c r="D277" s="2" t="s">
        <v>439</v>
      </c>
      <c r="E277" s="2" t="s">
        <v>10</v>
      </c>
      <c r="F277" s="2" t="s">
        <v>21</v>
      </c>
      <c r="G277" s="2" t="s">
        <v>33</v>
      </c>
      <c r="H277" s="2">
        <v>267</v>
      </c>
      <c r="I277" s="2">
        <v>267</v>
      </c>
      <c r="J277" s="1">
        <v>43454</v>
      </c>
      <c r="K277" s="2">
        <f>_xlfn.DAYS(Tabla1[[#This Row],[Fecha de entrega real]],Tabla1[[#This Row],[Fecha]])</f>
        <v>0</v>
      </c>
      <c r="L277" s="2">
        <f>VLOOKUP(Tabla1[[#This Row],[Código]],Tabla1345[#All],6,0)</f>
        <v>27</v>
      </c>
      <c r="M277" s="2" t="str">
        <f>VLOOKUP(MONTH(Tabla1[[#This Row],[Fecha]]),Tabla2[],2,0)</f>
        <v>Dic</v>
      </c>
      <c r="N277" s="2">
        <f>YEAR(Tabla1[[#This Row],[Fecha]])</f>
        <v>2018</v>
      </c>
      <c r="O277" s="15">
        <f>IF(Tabla1[[#This Row],[Cantidad solicitada en O/C]]=Tabla1[[#This Row],[Cantidad entregada]],1,0)</f>
        <v>1</v>
      </c>
      <c r="P277" s="15">
        <f>IF(Tabla1[[#This Row],[Días transcurridos]]&lt;=Tabla1[[#This Row],[Lead time]],1,0)</f>
        <v>1</v>
      </c>
      <c r="Q277" s="15">
        <f>Tabla1[[#This Row],[Entregas completas %]]*Tabla1[[#This Row],[Entregas a tiempo]]</f>
        <v>1</v>
      </c>
    </row>
    <row r="278" spans="1:17" x14ac:dyDescent="0.2">
      <c r="A278" s="1">
        <v>43457</v>
      </c>
      <c r="B278" s="2" t="s">
        <v>944</v>
      </c>
      <c r="C278" s="2">
        <v>347830</v>
      </c>
      <c r="D278" s="2" t="s">
        <v>191</v>
      </c>
      <c r="E278" s="2" t="s">
        <v>10</v>
      </c>
      <c r="F278" s="2" t="s">
        <v>79</v>
      </c>
      <c r="G278" s="2" t="s">
        <v>12</v>
      </c>
      <c r="H278" s="2">
        <v>217</v>
      </c>
      <c r="I278" s="2">
        <v>177</v>
      </c>
      <c r="J278" s="1">
        <v>43457</v>
      </c>
      <c r="K278" s="2">
        <f>_xlfn.DAYS(Tabla1[[#This Row],[Fecha de entrega real]],Tabla1[[#This Row],[Fecha]])</f>
        <v>0</v>
      </c>
      <c r="L278" s="2">
        <f>VLOOKUP(Tabla1[[#This Row],[Código]],Tabla1345[#All],6,0)</f>
        <v>16</v>
      </c>
      <c r="M278" s="2" t="str">
        <f>VLOOKUP(MONTH(Tabla1[[#This Row],[Fecha]]),Tabla2[],2,0)</f>
        <v>Dic</v>
      </c>
      <c r="N278" s="2">
        <f>YEAR(Tabla1[[#This Row],[Fecha]])</f>
        <v>2018</v>
      </c>
      <c r="O278" s="15">
        <f>IF(Tabla1[[#This Row],[Cantidad solicitada en O/C]]=Tabla1[[#This Row],[Cantidad entregada]],1,0)</f>
        <v>0</v>
      </c>
      <c r="P278" s="15">
        <f>IF(Tabla1[[#This Row],[Días transcurridos]]&lt;=Tabla1[[#This Row],[Lead time]],1,0)</f>
        <v>1</v>
      </c>
      <c r="Q278" s="15">
        <f>Tabla1[[#This Row],[Entregas completas %]]*Tabla1[[#This Row],[Entregas a tiempo]]</f>
        <v>0</v>
      </c>
    </row>
    <row r="279" spans="1:17" x14ac:dyDescent="0.2">
      <c r="A279" s="1">
        <v>43458</v>
      </c>
      <c r="B279" s="2" t="s">
        <v>1143</v>
      </c>
      <c r="C279" s="2">
        <v>347753</v>
      </c>
      <c r="D279" s="2" t="s">
        <v>589</v>
      </c>
      <c r="E279" s="2" t="s">
        <v>10</v>
      </c>
      <c r="F279" s="2" t="s">
        <v>21</v>
      </c>
      <c r="G279" s="2" t="s">
        <v>33</v>
      </c>
      <c r="H279" s="2">
        <v>245</v>
      </c>
      <c r="I279" s="2">
        <v>245</v>
      </c>
      <c r="J279" s="1">
        <v>43487</v>
      </c>
      <c r="K279" s="2">
        <f>_xlfn.DAYS(Tabla1[[#This Row],[Fecha de entrega real]],Tabla1[[#This Row],[Fecha]])</f>
        <v>29</v>
      </c>
      <c r="L279" s="2">
        <f>VLOOKUP(Tabla1[[#This Row],[Código]],Tabla1345[#All],6,0)</f>
        <v>6</v>
      </c>
      <c r="M279" s="2" t="str">
        <f>VLOOKUP(MONTH(Tabla1[[#This Row],[Fecha]]),Tabla2[],2,0)</f>
        <v>Dic</v>
      </c>
      <c r="N279" s="2">
        <f>YEAR(Tabla1[[#This Row],[Fecha]])</f>
        <v>2018</v>
      </c>
      <c r="O279" s="15">
        <f>IF(Tabla1[[#This Row],[Cantidad solicitada en O/C]]=Tabla1[[#This Row],[Cantidad entregada]],1,0)</f>
        <v>1</v>
      </c>
      <c r="P279" s="15">
        <f>IF(Tabla1[[#This Row],[Días transcurridos]]&lt;=Tabla1[[#This Row],[Lead time]],1,0)</f>
        <v>0</v>
      </c>
      <c r="Q279" s="15">
        <f>Tabla1[[#This Row],[Entregas completas %]]*Tabla1[[#This Row],[Entregas a tiempo]]</f>
        <v>0</v>
      </c>
    </row>
    <row r="280" spans="1:17" x14ac:dyDescent="0.2">
      <c r="A280" s="1">
        <v>43463</v>
      </c>
      <c r="B280" s="2" t="s">
        <v>1055</v>
      </c>
      <c r="C280" s="2">
        <v>348194</v>
      </c>
      <c r="D280" s="2" t="s">
        <v>432</v>
      </c>
      <c r="E280" s="2" t="s">
        <v>10</v>
      </c>
      <c r="F280" s="2" t="s">
        <v>43</v>
      </c>
      <c r="G280" s="2" t="s">
        <v>15</v>
      </c>
      <c r="H280" s="2">
        <v>403</v>
      </c>
      <c r="I280" s="2">
        <v>403</v>
      </c>
      <c r="J280" s="1">
        <v>43463</v>
      </c>
      <c r="K280" s="2">
        <f>_xlfn.DAYS(Tabla1[[#This Row],[Fecha de entrega real]],Tabla1[[#This Row],[Fecha]])</f>
        <v>0</v>
      </c>
      <c r="L280" s="2">
        <f>VLOOKUP(Tabla1[[#This Row],[Código]],Tabla1345[#All],6,0)</f>
        <v>30</v>
      </c>
      <c r="M280" s="2" t="str">
        <f>VLOOKUP(MONTH(Tabla1[[#This Row],[Fecha]]),Tabla2[],2,0)</f>
        <v>Dic</v>
      </c>
      <c r="N280" s="2">
        <f>YEAR(Tabla1[[#This Row],[Fecha]])</f>
        <v>2018</v>
      </c>
      <c r="O280" s="15">
        <f>IF(Tabla1[[#This Row],[Cantidad solicitada en O/C]]=Tabla1[[#This Row],[Cantidad entregada]],1,0)</f>
        <v>1</v>
      </c>
      <c r="P280" s="15">
        <f>IF(Tabla1[[#This Row],[Días transcurridos]]&lt;=Tabla1[[#This Row],[Lead time]],1,0)</f>
        <v>1</v>
      </c>
      <c r="Q280" s="15">
        <f>Tabla1[[#This Row],[Entregas completas %]]*Tabla1[[#This Row],[Entregas a tiempo]]</f>
        <v>1</v>
      </c>
    </row>
    <row r="281" spans="1:17" x14ac:dyDescent="0.2">
      <c r="A281" s="1">
        <v>43464</v>
      </c>
      <c r="B281" s="2" t="s">
        <v>1152</v>
      </c>
      <c r="C281" s="2">
        <v>347658</v>
      </c>
      <c r="D281" s="2" t="s">
        <v>292</v>
      </c>
      <c r="E281" s="2" t="s">
        <v>10</v>
      </c>
      <c r="F281" s="2" t="s">
        <v>21</v>
      </c>
      <c r="G281" s="2" t="s">
        <v>15</v>
      </c>
      <c r="H281" s="2">
        <v>291</v>
      </c>
      <c r="I281" s="2">
        <v>291</v>
      </c>
      <c r="J281" s="1">
        <v>43464</v>
      </c>
      <c r="K281" s="2">
        <f>_xlfn.DAYS(Tabla1[[#This Row],[Fecha de entrega real]],Tabla1[[#This Row],[Fecha]])</f>
        <v>0</v>
      </c>
      <c r="L281" s="2">
        <f>VLOOKUP(Tabla1[[#This Row],[Código]],Tabla1345[#All],6,0)</f>
        <v>30</v>
      </c>
      <c r="M281" s="2" t="str">
        <f>VLOOKUP(MONTH(Tabla1[[#This Row],[Fecha]]),Tabla2[],2,0)</f>
        <v>Dic</v>
      </c>
      <c r="N281" s="2">
        <f>YEAR(Tabla1[[#This Row],[Fecha]])</f>
        <v>2018</v>
      </c>
      <c r="O281" s="15">
        <f>IF(Tabla1[[#This Row],[Cantidad solicitada en O/C]]=Tabla1[[#This Row],[Cantidad entregada]],1,0)</f>
        <v>1</v>
      </c>
      <c r="P281" s="15">
        <f>IF(Tabla1[[#This Row],[Días transcurridos]]&lt;=Tabla1[[#This Row],[Lead time]],1,0)</f>
        <v>1</v>
      </c>
      <c r="Q281" s="15">
        <f>Tabla1[[#This Row],[Entregas completas %]]*Tabla1[[#This Row],[Entregas a tiempo]]</f>
        <v>1</v>
      </c>
    </row>
    <row r="282" spans="1:17" x14ac:dyDescent="0.2">
      <c r="A282" s="1">
        <v>43467</v>
      </c>
      <c r="B282" s="2" t="s">
        <v>1037</v>
      </c>
      <c r="C282" s="2">
        <v>348105</v>
      </c>
      <c r="D282" s="2" t="s">
        <v>505</v>
      </c>
      <c r="E282" s="2" t="s">
        <v>10</v>
      </c>
      <c r="F282" s="2" t="s">
        <v>32</v>
      </c>
      <c r="G282" s="2" t="s">
        <v>19</v>
      </c>
      <c r="H282" s="2">
        <v>332</v>
      </c>
      <c r="I282" s="2">
        <v>332</v>
      </c>
      <c r="J282" s="1">
        <v>43470</v>
      </c>
      <c r="K282" s="2">
        <f>_xlfn.DAYS(Tabla1[[#This Row],[Fecha de entrega real]],Tabla1[[#This Row],[Fecha]])</f>
        <v>3</v>
      </c>
      <c r="L282" s="2">
        <f>VLOOKUP(Tabla1[[#This Row],[Código]],Tabla1345[#All],6,0)</f>
        <v>11</v>
      </c>
      <c r="M282" s="2" t="str">
        <f>VLOOKUP(MONTH(Tabla1[[#This Row],[Fecha]]),Tabla2[],2,0)</f>
        <v>Ene</v>
      </c>
      <c r="N282" s="2">
        <f>YEAR(Tabla1[[#This Row],[Fecha]])</f>
        <v>2019</v>
      </c>
      <c r="O282" s="15">
        <f>IF(Tabla1[[#This Row],[Cantidad solicitada en O/C]]=Tabla1[[#This Row],[Cantidad entregada]],1,0)</f>
        <v>1</v>
      </c>
      <c r="P282" s="15">
        <f>IF(Tabla1[[#This Row],[Días transcurridos]]&lt;=Tabla1[[#This Row],[Lead time]],1,0)</f>
        <v>1</v>
      </c>
      <c r="Q282" s="15">
        <f>Tabla1[[#This Row],[Entregas completas %]]*Tabla1[[#This Row],[Entregas a tiempo]]</f>
        <v>1</v>
      </c>
    </row>
    <row r="283" spans="1:17" x14ac:dyDescent="0.2">
      <c r="A283" s="1">
        <v>43467</v>
      </c>
      <c r="B283" s="2" t="s">
        <v>1250</v>
      </c>
      <c r="C283" s="2">
        <v>362830</v>
      </c>
      <c r="D283" s="2" t="s">
        <v>152</v>
      </c>
      <c r="E283" s="2" t="s">
        <v>10</v>
      </c>
      <c r="F283" s="2" t="s">
        <v>17</v>
      </c>
      <c r="G283" s="2" t="s">
        <v>40</v>
      </c>
      <c r="H283" s="2">
        <v>266</v>
      </c>
      <c r="I283" s="2">
        <v>204</v>
      </c>
      <c r="J283" s="1">
        <v>43473</v>
      </c>
      <c r="K283" s="2">
        <f>_xlfn.DAYS(Tabla1[[#This Row],[Fecha de entrega real]],Tabla1[[#This Row],[Fecha]])</f>
        <v>6</v>
      </c>
      <c r="L283" s="2">
        <f>VLOOKUP(Tabla1[[#This Row],[Código]],Tabla1345[#All],6,0)</f>
        <v>23</v>
      </c>
      <c r="M283" s="2" t="str">
        <f>VLOOKUP(MONTH(Tabla1[[#This Row],[Fecha]]),Tabla2[],2,0)</f>
        <v>Ene</v>
      </c>
      <c r="N283" s="2">
        <f>YEAR(Tabla1[[#This Row],[Fecha]])</f>
        <v>2019</v>
      </c>
      <c r="O283" s="15">
        <f>IF(Tabla1[[#This Row],[Cantidad solicitada en O/C]]=Tabla1[[#This Row],[Cantidad entregada]],1,0)</f>
        <v>0</v>
      </c>
      <c r="P283" s="15">
        <f>IF(Tabla1[[#This Row],[Días transcurridos]]&lt;=Tabla1[[#This Row],[Lead time]],1,0)</f>
        <v>1</v>
      </c>
      <c r="Q283" s="15">
        <f>Tabla1[[#This Row],[Entregas completas %]]*Tabla1[[#This Row],[Entregas a tiempo]]</f>
        <v>0</v>
      </c>
    </row>
    <row r="284" spans="1:17" x14ac:dyDescent="0.2">
      <c r="A284" s="1">
        <v>43469</v>
      </c>
      <c r="B284" s="2" t="s">
        <v>993</v>
      </c>
      <c r="C284" s="2">
        <v>348763</v>
      </c>
      <c r="D284" s="2" t="s">
        <v>428</v>
      </c>
      <c r="E284" s="2" t="s">
        <v>10</v>
      </c>
      <c r="F284" s="2" t="s">
        <v>17</v>
      </c>
      <c r="G284" s="2" t="s">
        <v>33</v>
      </c>
      <c r="H284" s="2">
        <v>193</v>
      </c>
      <c r="I284" s="2">
        <v>193</v>
      </c>
      <c r="J284" s="1">
        <v>43477</v>
      </c>
      <c r="K284" s="2">
        <f>_xlfn.DAYS(Tabla1[[#This Row],[Fecha de entrega real]],Tabla1[[#This Row],[Fecha]])</f>
        <v>8</v>
      </c>
      <c r="L284" s="2">
        <f>VLOOKUP(Tabla1[[#This Row],[Código]],Tabla1345[#All],6,0)</f>
        <v>16</v>
      </c>
      <c r="M284" s="2" t="str">
        <f>VLOOKUP(MONTH(Tabla1[[#This Row],[Fecha]]),Tabla2[],2,0)</f>
        <v>Ene</v>
      </c>
      <c r="N284" s="2">
        <f>YEAR(Tabla1[[#This Row],[Fecha]])</f>
        <v>2019</v>
      </c>
      <c r="O284" s="15">
        <f>IF(Tabla1[[#This Row],[Cantidad solicitada en O/C]]=Tabla1[[#This Row],[Cantidad entregada]],1,0)</f>
        <v>1</v>
      </c>
      <c r="P284" s="15">
        <f>IF(Tabla1[[#This Row],[Días transcurridos]]&lt;=Tabla1[[#This Row],[Lead time]],1,0)</f>
        <v>1</v>
      </c>
      <c r="Q284" s="15">
        <f>Tabla1[[#This Row],[Entregas completas %]]*Tabla1[[#This Row],[Entregas a tiempo]]</f>
        <v>1</v>
      </c>
    </row>
    <row r="285" spans="1:17" x14ac:dyDescent="0.2">
      <c r="A285" s="1">
        <v>43471</v>
      </c>
      <c r="B285" s="2" t="s">
        <v>1094</v>
      </c>
      <c r="C285" s="2">
        <v>347747</v>
      </c>
      <c r="D285" s="2" t="s">
        <v>440</v>
      </c>
      <c r="E285" s="2" t="s">
        <v>10</v>
      </c>
      <c r="F285" s="2" t="s">
        <v>21</v>
      </c>
      <c r="G285" s="2" t="s">
        <v>12</v>
      </c>
      <c r="H285" s="2">
        <v>291</v>
      </c>
      <c r="I285" s="2">
        <v>291</v>
      </c>
      <c r="J285" s="1">
        <v>43471</v>
      </c>
      <c r="K285" s="2">
        <f>_xlfn.DAYS(Tabla1[[#This Row],[Fecha de entrega real]],Tabla1[[#This Row],[Fecha]])</f>
        <v>0</v>
      </c>
      <c r="L285" s="2">
        <f>VLOOKUP(Tabla1[[#This Row],[Código]],Tabla1345[#All],6,0)</f>
        <v>19</v>
      </c>
      <c r="M285" s="2" t="str">
        <f>VLOOKUP(MONTH(Tabla1[[#This Row],[Fecha]]),Tabla2[],2,0)</f>
        <v>Ene</v>
      </c>
      <c r="N285" s="2">
        <f>YEAR(Tabla1[[#This Row],[Fecha]])</f>
        <v>2019</v>
      </c>
      <c r="O285" s="15">
        <f>IF(Tabla1[[#This Row],[Cantidad solicitada en O/C]]=Tabla1[[#This Row],[Cantidad entregada]],1,0)</f>
        <v>1</v>
      </c>
      <c r="P285" s="15">
        <f>IF(Tabla1[[#This Row],[Días transcurridos]]&lt;=Tabla1[[#This Row],[Lead time]],1,0)</f>
        <v>1</v>
      </c>
      <c r="Q285" s="15">
        <f>Tabla1[[#This Row],[Entregas completas %]]*Tabla1[[#This Row],[Entregas a tiempo]]</f>
        <v>1</v>
      </c>
    </row>
    <row r="286" spans="1:17" x14ac:dyDescent="0.2">
      <c r="A286" s="1">
        <v>43472</v>
      </c>
      <c r="B286" s="2" t="s">
        <v>1073</v>
      </c>
      <c r="C286" s="2">
        <v>348292</v>
      </c>
      <c r="D286" s="2" t="s">
        <v>356</v>
      </c>
      <c r="E286" s="2" t="s">
        <v>10</v>
      </c>
      <c r="F286" s="2" t="s">
        <v>72</v>
      </c>
      <c r="G286" s="2" t="s">
        <v>26</v>
      </c>
      <c r="H286" s="2">
        <v>111</v>
      </c>
      <c r="I286" s="2">
        <v>111</v>
      </c>
      <c r="J286" s="1">
        <v>43480</v>
      </c>
      <c r="K286" s="2">
        <f>_xlfn.DAYS(Tabla1[[#This Row],[Fecha de entrega real]],Tabla1[[#This Row],[Fecha]])</f>
        <v>8</v>
      </c>
      <c r="L286" s="2">
        <f>VLOOKUP(Tabla1[[#This Row],[Código]],Tabla1345[#All],6,0)</f>
        <v>24</v>
      </c>
      <c r="M286" s="2" t="str">
        <f>VLOOKUP(MONTH(Tabla1[[#This Row],[Fecha]]),Tabla2[],2,0)</f>
        <v>Ene</v>
      </c>
      <c r="N286" s="2">
        <f>YEAR(Tabla1[[#This Row],[Fecha]])</f>
        <v>2019</v>
      </c>
      <c r="O286" s="15">
        <f>IF(Tabla1[[#This Row],[Cantidad solicitada en O/C]]=Tabla1[[#This Row],[Cantidad entregada]],1,0)</f>
        <v>1</v>
      </c>
      <c r="P286" s="15">
        <f>IF(Tabla1[[#This Row],[Días transcurridos]]&lt;=Tabla1[[#This Row],[Lead time]],1,0)</f>
        <v>1</v>
      </c>
      <c r="Q286" s="15">
        <f>Tabla1[[#This Row],[Entregas completas %]]*Tabla1[[#This Row],[Entregas a tiempo]]</f>
        <v>1</v>
      </c>
    </row>
    <row r="287" spans="1:17" x14ac:dyDescent="0.2">
      <c r="A287" s="1">
        <v>43473</v>
      </c>
      <c r="B287" s="2" t="s">
        <v>1092</v>
      </c>
      <c r="C287" s="2">
        <v>348884</v>
      </c>
      <c r="D287" s="2" t="s">
        <v>150</v>
      </c>
      <c r="E287" s="2" t="s">
        <v>10</v>
      </c>
      <c r="F287" s="2" t="s">
        <v>17</v>
      </c>
      <c r="G287" s="2" t="s">
        <v>33</v>
      </c>
      <c r="H287" s="2">
        <v>169</v>
      </c>
      <c r="I287" s="2">
        <v>169</v>
      </c>
      <c r="J287" s="1">
        <v>43473</v>
      </c>
      <c r="K287" s="2">
        <f>_xlfn.DAYS(Tabla1[[#This Row],[Fecha de entrega real]],Tabla1[[#This Row],[Fecha]])</f>
        <v>0</v>
      </c>
      <c r="L287" s="2">
        <f>VLOOKUP(Tabla1[[#This Row],[Código]],Tabla1345[#All],6,0)</f>
        <v>8</v>
      </c>
      <c r="M287" s="2" t="str">
        <f>VLOOKUP(MONTH(Tabla1[[#This Row],[Fecha]]),Tabla2[],2,0)</f>
        <v>Ene</v>
      </c>
      <c r="N287" s="2">
        <f>YEAR(Tabla1[[#This Row],[Fecha]])</f>
        <v>2019</v>
      </c>
      <c r="O287" s="15">
        <f>IF(Tabla1[[#This Row],[Cantidad solicitada en O/C]]=Tabla1[[#This Row],[Cantidad entregada]],1,0)</f>
        <v>1</v>
      </c>
      <c r="P287" s="15">
        <f>IF(Tabla1[[#This Row],[Días transcurridos]]&lt;=Tabla1[[#This Row],[Lead time]],1,0)</f>
        <v>1</v>
      </c>
      <c r="Q287" s="15">
        <f>Tabla1[[#This Row],[Entregas completas %]]*Tabla1[[#This Row],[Entregas a tiempo]]</f>
        <v>1</v>
      </c>
    </row>
    <row r="288" spans="1:17" x14ac:dyDescent="0.2">
      <c r="A288" s="1">
        <v>43474</v>
      </c>
      <c r="B288" s="2" t="s">
        <v>968</v>
      </c>
      <c r="C288" s="2">
        <v>353564</v>
      </c>
      <c r="D288" s="2" t="s">
        <v>563</v>
      </c>
      <c r="E288" s="2" t="s">
        <v>10</v>
      </c>
      <c r="F288" s="2" t="s">
        <v>61</v>
      </c>
      <c r="G288" s="2" t="s">
        <v>15</v>
      </c>
      <c r="H288" s="2">
        <v>400</v>
      </c>
      <c r="I288" s="2">
        <v>400</v>
      </c>
      <c r="J288" s="1">
        <v>43493</v>
      </c>
      <c r="K288" s="2">
        <f>_xlfn.DAYS(Tabla1[[#This Row],[Fecha de entrega real]],Tabla1[[#This Row],[Fecha]])</f>
        <v>19</v>
      </c>
      <c r="L288" s="2">
        <f>VLOOKUP(Tabla1[[#This Row],[Código]],Tabla1345[#All],6,0)</f>
        <v>10</v>
      </c>
      <c r="M288" s="2" t="str">
        <f>VLOOKUP(MONTH(Tabla1[[#This Row],[Fecha]]),Tabla2[],2,0)</f>
        <v>Ene</v>
      </c>
      <c r="N288" s="2">
        <f>YEAR(Tabla1[[#This Row],[Fecha]])</f>
        <v>2019</v>
      </c>
      <c r="O288" s="15">
        <f>IF(Tabla1[[#This Row],[Cantidad solicitada en O/C]]=Tabla1[[#This Row],[Cantidad entregada]],1,0)</f>
        <v>1</v>
      </c>
      <c r="P288" s="15">
        <f>IF(Tabla1[[#This Row],[Días transcurridos]]&lt;=Tabla1[[#This Row],[Lead time]],1,0)</f>
        <v>0</v>
      </c>
      <c r="Q288" s="15">
        <f>Tabla1[[#This Row],[Entregas completas %]]*Tabla1[[#This Row],[Entregas a tiempo]]</f>
        <v>0</v>
      </c>
    </row>
    <row r="289" spans="1:17" x14ac:dyDescent="0.2">
      <c r="A289" s="1">
        <v>43474</v>
      </c>
      <c r="B289" s="2" t="s">
        <v>1140</v>
      </c>
      <c r="C289" s="2">
        <v>348303</v>
      </c>
      <c r="D289" s="2" t="s">
        <v>427</v>
      </c>
      <c r="E289" s="2" t="s">
        <v>10</v>
      </c>
      <c r="F289" s="2" t="s">
        <v>72</v>
      </c>
      <c r="G289" s="2" t="s">
        <v>26</v>
      </c>
      <c r="H289" s="2">
        <v>498</v>
      </c>
      <c r="I289" s="2">
        <v>498</v>
      </c>
      <c r="J289" s="1">
        <v>43474</v>
      </c>
      <c r="K289" s="2">
        <f>_xlfn.DAYS(Tabla1[[#This Row],[Fecha de entrega real]],Tabla1[[#This Row],[Fecha]])</f>
        <v>0</v>
      </c>
      <c r="L289" s="2">
        <f>VLOOKUP(Tabla1[[#This Row],[Código]],Tabla1345[#All],6,0)</f>
        <v>11</v>
      </c>
      <c r="M289" s="2" t="str">
        <f>VLOOKUP(MONTH(Tabla1[[#This Row],[Fecha]]),Tabla2[],2,0)</f>
        <v>Ene</v>
      </c>
      <c r="N289" s="2">
        <f>YEAR(Tabla1[[#This Row],[Fecha]])</f>
        <v>2019</v>
      </c>
      <c r="O289" s="15">
        <f>IF(Tabla1[[#This Row],[Cantidad solicitada en O/C]]=Tabla1[[#This Row],[Cantidad entregada]],1,0)</f>
        <v>1</v>
      </c>
      <c r="P289" s="15">
        <f>IF(Tabla1[[#This Row],[Días transcurridos]]&lt;=Tabla1[[#This Row],[Lead time]],1,0)</f>
        <v>1</v>
      </c>
      <c r="Q289" s="15">
        <f>Tabla1[[#This Row],[Entregas completas %]]*Tabla1[[#This Row],[Entregas a tiempo]]</f>
        <v>1</v>
      </c>
    </row>
    <row r="290" spans="1:17" x14ac:dyDescent="0.2">
      <c r="A290" s="1">
        <v>43474</v>
      </c>
      <c r="B290" s="2" t="s">
        <v>1164</v>
      </c>
      <c r="C290" s="2">
        <v>347973</v>
      </c>
      <c r="D290" s="2" t="s">
        <v>241</v>
      </c>
      <c r="E290" s="2" t="s">
        <v>10</v>
      </c>
      <c r="F290" s="2" t="s">
        <v>14</v>
      </c>
      <c r="G290" s="2" t="s">
        <v>38</v>
      </c>
      <c r="H290" s="2">
        <v>172</v>
      </c>
      <c r="I290" s="2">
        <v>172</v>
      </c>
      <c r="J290" s="1">
        <v>43498</v>
      </c>
      <c r="K290" s="2">
        <f>_xlfn.DAYS(Tabla1[[#This Row],[Fecha de entrega real]],Tabla1[[#This Row],[Fecha]])</f>
        <v>24</v>
      </c>
      <c r="L290" s="2">
        <f>VLOOKUP(Tabla1[[#This Row],[Código]],Tabla1345[#All],6,0)</f>
        <v>20</v>
      </c>
      <c r="M290" s="2" t="str">
        <f>VLOOKUP(MONTH(Tabla1[[#This Row],[Fecha]]),Tabla2[],2,0)</f>
        <v>Ene</v>
      </c>
      <c r="N290" s="2">
        <f>YEAR(Tabla1[[#This Row],[Fecha]])</f>
        <v>2019</v>
      </c>
      <c r="O290" s="15">
        <f>IF(Tabla1[[#This Row],[Cantidad solicitada en O/C]]=Tabla1[[#This Row],[Cantidad entregada]],1,0)</f>
        <v>1</v>
      </c>
      <c r="P290" s="15">
        <f>IF(Tabla1[[#This Row],[Días transcurridos]]&lt;=Tabla1[[#This Row],[Lead time]],1,0)</f>
        <v>0</v>
      </c>
      <c r="Q290" s="15">
        <f>Tabla1[[#This Row],[Entregas completas %]]*Tabla1[[#This Row],[Entregas a tiempo]]</f>
        <v>0</v>
      </c>
    </row>
    <row r="291" spans="1:17" x14ac:dyDescent="0.2">
      <c r="A291" s="1">
        <v>43476</v>
      </c>
      <c r="B291" s="2" t="s">
        <v>1183</v>
      </c>
      <c r="C291" s="2">
        <v>347762</v>
      </c>
      <c r="D291" s="2" t="s">
        <v>138</v>
      </c>
      <c r="E291" s="2" t="s">
        <v>10</v>
      </c>
      <c r="F291" s="2" t="s">
        <v>21</v>
      </c>
      <c r="G291" s="2" t="s">
        <v>12</v>
      </c>
      <c r="H291" s="2">
        <v>264</v>
      </c>
      <c r="I291" s="2">
        <v>240</v>
      </c>
      <c r="J291" s="1">
        <v>43476</v>
      </c>
      <c r="K291" s="2">
        <f>_xlfn.DAYS(Tabla1[[#This Row],[Fecha de entrega real]],Tabla1[[#This Row],[Fecha]])</f>
        <v>0</v>
      </c>
      <c r="L291" s="2">
        <f>VLOOKUP(Tabla1[[#This Row],[Código]],Tabla1345[#All],6,0)</f>
        <v>29</v>
      </c>
      <c r="M291" s="2" t="str">
        <f>VLOOKUP(MONTH(Tabla1[[#This Row],[Fecha]]),Tabla2[],2,0)</f>
        <v>Ene</v>
      </c>
      <c r="N291" s="2">
        <f>YEAR(Tabla1[[#This Row],[Fecha]])</f>
        <v>2019</v>
      </c>
      <c r="O291" s="15">
        <f>IF(Tabla1[[#This Row],[Cantidad solicitada en O/C]]=Tabla1[[#This Row],[Cantidad entregada]],1,0)</f>
        <v>0</v>
      </c>
      <c r="P291" s="15">
        <f>IF(Tabla1[[#This Row],[Días transcurridos]]&lt;=Tabla1[[#This Row],[Lead time]],1,0)</f>
        <v>1</v>
      </c>
      <c r="Q291" s="15">
        <f>Tabla1[[#This Row],[Entregas completas %]]*Tabla1[[#This Row],[Entregas a tiempo]]</f>
        <v>0</v>
      </c>
    </row>
    <row r="292" spans="1:17" x14ac:dyDescent="0.2">
      <c r="A292" s="1">
        <v>43477</v>
      </c>
      <c r="B292" s="2" t="s">
        <v>951</v>
      </c>
      <c r="C292" s="2">
        <v>348286</v>
      </c>
      <c r="D292" s="2" t="s">
        <v>271</v>
      </c>
      <c r="E292" s="2" t="s">
        <v>10</v>
      </c>
      <c r="F292" s="2" t="s">
        <v>23</v>
      </c>
      <c r="G292" s="2" t="s">
        <v>15</v>
      </c>
      <c r="H292" s="2">
        <v>434</v>
      </c>
      <c r="I292" s="2">
        <v>434</v>
      </c>
      <c r="J292" s="1">
        <v>43477</v>
      </c>
      <c r="K292" s="2">
        <f>_xlfn.DAYS(Tabla1[[#This Row],[Fecha de entrega real]],Tabla1[[#This Row],[Fecha]])</f>
        <v>0</v>
      </c>
      <c r="L292" s="2">
        <f>VLOOKUP(Tabla1[[#This Row],[Código]],Tabla1345[#All],6,0)</f>
        <v>20</v>
      </c>
      <c r="M292" s="2" t="str">
        <f>VLOOKUP(MONTH(Tabla1[[#This Row],[Fecha]]),Tabla2[],2,0)</f>
        <v>Ene</v>
      </c>
      <c r="N292" s="2">
        <f>YEAR(Tabla1[[#This Row],[Fecha]])</f>
        <v>2019</v>
      </c>
      <c r="O292" s="15">
        <f>IF(Tabla1[[#This Row],[Cantidad solicitada en O/C]]=Tabla1[[#This Row],[Cantidad entregada]],1,0)</f>
        <v>1</v>
      </c>
      <c r="P292" s="15">
        <f>IF(Tabla1[[#This Row],[Días transcurridos]]&lt;=Tabla1[[#This Row],[Lead time]],1,0)</f>
        <v>1</v>
      </c>
      <c r="Q292" s="15">
        <f>Tabla1[[#This Row],[Entregas completas %]]*Tabla1[[#This Row],[Entregas a tiempo]]</f>
        <v>1</v>
      </c>
    </row>
    <row r="293" spans="1:17" x14ac:dyDescent="0.2">
      <c r="A293" s="1">
        <v>43477</v>
      </c>
      <c r="B293" s="2" t="s">
        <v>1254</v>
      </c>
      <c r="C293" s="2">
        <v>348681</v>
      </c>
      <c r="D293" s="2" t="s">
        <v>609</v>
      </c>
      <c r="E293" s="2" t="s">
        <v>10</v>
      </c>
      <c r="F293" s="2" t="s">
        <v>21</v>
      </c>
      <c r="G293" s="2" t="s">
        <v>15</v>
      </c>
      <c r="H293" s="2">
        <v>123</v>
      </c>
      <c r="I293" s="2">
        <v>113</v>
      </c>
      <c r="J293" s="1">
        <v>43477</v>
      </c>
      <c r="K293" s="2">
        <f>_xlfn.DAYS(Tabla1[[#This Row],[Fecha de entrega real]],Tabla1[[#This Row],[Fecha]])</f>
        <v>0</v>
      </c>
      <c r="L293" s="2">
        <f>VLOOKUP(Tabla1[[#This Row],[Código]],Tabla1345[#All],6,0)</f>
        <v>14</v>
      </c>
      <c r="M293" s="2" t="str">
        <f>VLOOKUP(MONTH(Tabla1[[#This Row],[Fecha]]),Tabla2[],2,0)</f>
        <v>Ene</v>
      </c>
      <c r="N293" s="2">
        <f>YEAR(Tabla1[[#This Row],[Fecha]])</f>
        <v>2019</v>
      </c>
      <c r="O293" s="15">
        <f>IF(Tabla1[[#This Row],[Cantidad solicitada en O/C]]=Tabla1[[#This Row],[Cantidad entregada]],1,0)</f>
        <v>0</v>
      </c>
      <c r="P293" s="15">
        <f>IF(Tabla1[[#This Row],[Días transcurridos]]&lt;=Tabla1[[#This Row],[Lead time]],1,0)</f>
        <v>1</v>
      </c>
      <c r="Q293" s="15">
        <f>Tabla1[[#This Row],[Entregas completas %]]*Tabla1[[#This Row],[Entregas a tiempo]]</f>
        <v>0</v>
      </c>
    </row>
    <row r="294" spans="1:17" x14ac:dyDescent="0.2">
      <c r="A294" s="1">
        <v>43478</v>
      </c>
      <c r="B294" s="2" t="s">
        <v>897</v>
      </c>
      <c r="C294" s="2">
        <v>348286</v>
      </c>
      <c r="D294" s="2" t="s">
        <v>271</v>
      </c>
      <c r="E294" s="2" t="s">
        <v>10</v>
      </c>
      <c r="F294" s="2" t="s">
        <v>23</v>
      </c>
      <c r="G294" s="2" t="s">
        <v>12</v>
      </c>
      <c r="H294" s="2">
        <v>333</v>
      </c>
      <c r="I294" s="2">
        <v>333</v>
      </c>
      <c r="J294" s="1">
        <v>43488</v>
      </c>
      <c r="K294" s="2">
        <f>_xlfn.DAYS(Tabla1[[#This Row],[Fecha de entrega real]],Tabla1[[#This Row],[Fecha]])</f>
        <v>10</v>
      </c>
      <c r="L294" s="2">
        <f>VLOOKUP(Tabla1[[#This Row],[Código]],Tabla1345[#All],6,0)</f>
        <v>20</v>
      </c>
      <c r="M294" s="2" t="str">
        <f>VLOOKUP(MONTH(Tabla1[[#This Row],[Fecha]]),Tabla2[],2,0)</f>
        <v>Ene</v>
      </c>
      <c r="N294" s="2">
        <f>YEAR(Tabla1[[#This Row],[Fecha]])</f>
        <v>2019</v>
      </c>
      <c r="O294" s="15">
        <f>IF(Tabla1[[#This Row],[Cantidad solicitada en O/C]]=Tabla1[[#This Row],[Cantidad entregada]],1,0)</f>
        <v>1</v>
      </c>
      <c r="P294" s="15">
        <f>IF(Tabla1[[#This Row],[Días transcurridos]]&lt;=Tabla1[[#This Row],[Lead time]],1,0)</f>
        <v>1</v>
      </c>
      <c r="Q294" s="15">
        <f>Tabla1[[#This Row],[Entregas completas %]]*Tabla1[[#This Row],[Entregas a tiempo]]</f>
        <v>1</v>
      </c>
    </row>
    <row r="295" spans="1:17" x14ac:dyDescent="0.2">
      <c r="A295" s="1">
        <v>43478</v>
      </c>
      <c r="B295" s="2" t="s">
        <v>928</v>
      </c>
      <c r="C295" s="2">
        <v>348126</v>
      </c>
      <c r="D295" s="2" t="s">
        <v>368</v>
      </c>
      <c r="E295" s="2" t="s">
        <v>10</v>
      </c>
      <c r="F295" s="2" t="s">
        <v>32</v>
      </c>
      <c r="G295" s="2" t="s">
        <v>36</v>
      </c>
      <c r="H295" s="2">
        <v>104</v>
      </c>
      <c r="I295" s="2">
        <v>82</v>
      </c>
      <c r="J295" s="1">
        <v>43478</v>
      </c>
      <c r="K295" s="2">
        <f>_xlfn.DAYS(Tabla1[[#This Row],[Fecha de entrega real]],Tabla1[[#This Row],[Fecha]])</f>
        <v>0</v>
      </c>
      <c r="L295" s="2">
        <f>VLOOKUP(Tabla1[[#This Row],[Código]],Tabla1345[#All],6,0)</f>
        <v>11</v>
      </c>
      <c r="M295" s="2" t="str">
        <f>VLOOKUP(MONTH(Tabla1[[#This Row],[Fecha]]),Tabla2[],2,0)</f>
        <v>Ene</v>
      </c>
      <c r="N295" s="2">
        <f>YEAR(Tabla1[[#This Row],[Fecha]])</f>
        <v>2019</v>
      </c>
      <c r="O295" s="15">
        <f>IF(Tabla1[[#This Row],[Cantidad solicitada en O/C]]=Tabla1[[#This Row],[Cantidad entregada]],1,0)</f>
        <v>0</v>
      </c>
      <c r="P295" s="15">
        <f>IF(Tabla1[[#This Row],[Días transcurridos]]&lt;=Tabla1[[#This Row],[Lead time]],1,0)</f>
        <v>1</v>
      </c>
      <c r="Q295" s="15">
        <f>Tabla1[[#This Row],[Entregas completas %]]*Tabla1[[#This Row],[Entregas a tiempo]]</f>
        <v>0</v>
      </c>
    </row>
    <row r="296" spans="1:17" x14ac:dyDescent="0.2">
      <c r="A296" s="1">
        <v>43478</v>
      </c>
      <c r="B296" s="2" t="s">
        <v>1001</v>
      </c>
      <c r="C296" s="2">
        <v>347750</v>
      </c>
      <c r="D296" s="2" t="s">
        <v>29</v>
      </c>
      <c r="E296" s="2" t="s">
        <v>10</v>
      </c>
      <c r="F296" s="2" t="s">
        <v>21</v>
      </c>
      <c r="G296" s="2" t="s">
        <v>12</v>
      </c>
      <c r="H296" s="2">
        <v>178</v>
      </c>
      <c r="I296" s="2">
        <v>178</v>
      </c>
      <c r="J296" s="1">
        <v>43482</v>
      </c>
      <c r="K296" s="2">
        <f>_xlfn.DAYS(Tabla1[[#This Row],[Fecha de entrega real]],Tabla1[[#This Row],[Fecha]])</f>
        <v>4</v>
      </c>
      <c r="L296" s="2">
        <f>VLOOKUP(Tabla1[[#This Row],[Código]],Tabla1345[#All],6,0)</f>
        <v>29</v>
      </c>
      <c r="M296" s="2" t="str">
        <f>VLOOKUP(MONTH(Tabla1[[#This Row],[Fecha]]),Tabla2[],2,0)</f>
        <v>Ene</v>
      </c>
      <c r="N296" s="2">
        <f>YEAR(Tabla1[[#This Row],[Fecha]])</f>
        <v>2019</v>
      </c>
      <c r="O296" s="15">
        <f>IF(Tabla1[[#This Row],[Cantidad solicitada en O/C]]=Tabla1[[#This Row],[Cantidad entregada]],1,0)</f>
        <v>1</v>
      </c>
      <c r="P296" s="15">
        <f>IF(Tabla1[[#This Row],[Días transcurridos]]&lt;=Tabla1[[#This Row],[Lead time]],1,0)</f>
        <v>1</v>
      </c>
      <c r="Q296" s="15">
        <f>Tabla1[[#This Row],[Entregas completas %]]*Tabla1[[#This Row],[Entregas a tiempo]]</f>
        <v>1</v>
      </c>
    </row>
    <row r="297" spans="1:17" x14ac:dyDescent="0.2">
      <c r="A297" s="1">
        <v>43478</v>
      </c>
      <c r="B297" s="2" t="s">
        <v>1172</v>
      </c>
      <c r="C297" s="2">
        <v>347950</v>
      </c>
      <c r="D297" s="2" t="s">
        <v>186</v>
      </c>
      <c r="E297" s="2" t="s">
        <v>10</v>
      </c>
      <c r="F297" s="2" t="s">
        <v>14</v>
      </c>
      <c r="G297" s="2" t="s">
        <v>19</v>
      </c>
      <c r="H297" s="2">
        <v>308</v>
      </c>
      <c r="I297" s="2">
        <v>308</v>
      </c>
      <c r="J297" s="1">
        <v>43478</v>
      </c>
      <c r="K297" s="2">
        <f>_xlfn.DAYS(Tabla1[[#This Row],[Fecha de entrega real]],Tabla1[[#This Row],[Fecha]])</f>
        <v>0</v>
      </c>
      <c r="L297" s="2">
        <f>VLOOKUP(Tabla1[[#This Row],[Código]],Tabla1345[#All],6,0)</f>
        <v>12</v>
      </c>
      <c r="M297" s="2" t="str">
        <f>VLOOKUP(MONTH(Tabla1[[#This Row],[Fecha]]),Tabla2[],2,0)</f>
        <v>Ene</v>
      </c>
      <c r="N297" s="2">
        <f>YEAR(Tabla1[[#This Row],[Fecha]])</f>
        <v>2019</v>
      </c>
      <c r="O297" s="15">
        <f>IF(Tabla1[[#This Row],[Cantidad solicitada en O/C]]=Tabla1[[#This Row],[Cantidad entregada]],1,0)</f>
        <v>1</v>
      </c>
      <c r="P297" s="15">
        <f>IF(Tabla1[[#This Row],[Días transcurridos]]&lt;=Tabla1[[#This Row],[Lead time]],1,0)</f>
        <v>1</v>
      </c>
      <c r="Q297" s="15">
        <f>Tabla1[[#This Row],[Entregas completas %]]*Tabla1[[#This Row],[Entregas a tiempo]]</f>
        <v>1</v>
      </c>
    </row>
    <row r="298" spans="1:17" x14ac:dyDescent="0.2">
      <c r="A298" s="1">
        <v>43479</v>
      </c>
      <c r="B298" s="2" t="s">
        <v>935</v>
      </c>
      <c r="C298" s="2">
        <v>348243</v>
      </c>
      <c r="D298" s="2" t="s">
        <v>57</v>
      </c>
      <c r="E298" s="2" t="s">
        <v>10</v>
      </c>
      <c r="F298" s="2" t="s">
        <v>23</v>
      </c>
      <c r="G298" s="2" t="s">
        <v>12</v>
      </c>
      <c r="H298" s="2">
        <v>298</v>
      </c>
      <c r="I298" s="2">
        <v>298</v>
      </c>
      <c r="J298" s="1">
        <v>43479</v>
      </c>
      <c r="K298" s="2">
        <f>_xlfn.DAYS(Tabla1[[#This Row],[Fecha de entrega real]],Tabla1[[#This Row],[Fecha]])</f>
        <v>0</v>
      </c>
      <c r="L298" s="2">
        <f>VLOOKUP(Tabla1[[#This Row],[Código]],Tabla1345[#All],6,0)</f>
        <v>6</v>
      </c>
      <c r="M298" s="2" t="str">
        <f>VLOOKUP(MONTH(Tabla1[[#This Row],[Fecha]]),Tabla2[],2,0)</f>
        <v>Ene</v>
      </c>
      <c r="N298" s="2">
        <f>YEAR(Tabla1[[#This Row],[Fecha]])</f>
        <v>2019</v>
      </c>
      <c r="O298" s="15">
        <f>IF(Tabla1[[#This Row],[Cantidad solicitada en O/C]]=Tabla1[[#This Row],[Cantidad entregada]],1,0)</f>
        <v>1</v>
      </c>
      <c r="P298" s="15">
        <f>IF(Tabla1[[#This Row],[Días transcurridos]]&lt;=Tabla1[[#This Row],[Lead time]],1,0)</f>
        <v>1</v>
      </c>
      <c r="Q298" s="15">
        <f>Tabla1[[#This Row],[Entregas completas %]]*Tabla1[[#This Row],[Entregas a tiempo]]</f>
        <v>1</v>
      </c>
    </row>
    <row r="299" spans="1:17" x14ac:dyDescent="0.2">
      <c r="A299" s="1">
        <v>43480</v>
      </c>
      <c r="B299" s="2" t="s">
        <v>958</v>
      </c>
      <c r="C299" s="2">
        <v>348300</v>
      </c>
      <c r="D299" s="2" t="s">
        <v>99</v>
      </c>
      <c r="E299" s="2" t="s">
        <v>10</v>
      </c>
      <c r="F299" s="2" t="s">
        <v>72</v>
      </c>
      <c r="G299" s="2" t="s">
        <v>30</v>
      </c>
      <c r="H299" s="2">
        <v>478</v>
      </c>
      <c r="I299" s="2">
        <v>449</v>
      </c>
      <c r="J299" s="1">
        <v>43480</v>
      </c>
      <c r="K299" s="2">
        <f>_xlfn.DAYS(Tabla1[[#This Row],[Fecha de entrega real]],Tabla1[[#This Row],[Fecha]])</f>
        <v>0</v>
      </c>
      <c r="L299" s="2">
        <f>VLOOKUP(Tabla1[[#This Row],[Código]],Tabla1345[#All],6,0)</f>
        <v>9</v>
      </c>
      <c r="M299" s="2" t="str">
        <f>VLOOKUP(MONTH(Tabla1[[#This Row],[Fecha]]),Tabla2[],2,0)</f>
        <v>Ene</v>
      </c>
      <c r="N299" s="2">
        <f>YEAR(Tabla1[[#This Row],[Fecha]])</f>
        <v>2019</v>
      </c>
      <c r="O299" s="15">
        <f>IF(Tabla1[[#This Row],[Cantidad solicitada en O/C]]=Tabla1[[#This Row],[Cantidad entregada]],1,0)</f>
        <v>0</v>
      </c>
      <c r="P299" s="15">
        <f>IF(Tabla1[[#This Row],[Días transcurridos]]&lt;=Tabla1[[#This Row],[Lead time]],1,0)</f>
        <v>1</v>
      </c>
      <c r="Q299" s="15">
        <f>Tabla1[[#This Row],[Entregas completas %]]*Tabla1[[#This Row],[Entregas a tiempo]]</f>
        <v>0</v>
      </c>
    </row>
    <row r="300" spans="1:17" x14ac:dyDescent="0.2">
      <c r="A300" s="1">
        <v>43483</v>
      </c>
      <c r="B300" s="2" t="s">
        <v>913</v>
      </c>
      <c r="C300" s="2">
        <v>362732</v>
      </c>
      <c r="D300" s="2" t="s">
        <v>154</v>
      </c>
      <c r="E300" s="2" t="s">
        <v>10</v>
      </c>
      <c r="F300" s="2" t="s">
        <v>65</v>
      </c>
      <c r="G300" s="2" t="s">
        <v>40</v>
      </c>
      <c r="H300" s="2">
        <v>259</v>
      </c>
      <c r="I300" s="2">
        <v>259</v>
      </c>
      <c r="J300" s="1">
        <v>43483</v>
      </c>
      <c r="K300" s="2">
        <f>_xlfn.DAYS(Tabla1[[#This Row],[Fecha de entrega real]],Tabla1[[#This Row],[Fecha]])</f>
        <v>0</v>
      </c>
      <c r="L300" s="2">
        <f>VLOOKUP(Tabla1[[#This Row],[Código]],Tabla1345[#All],6,0)</f>
        <v>27</v>
      </c>
      <c r="M300" s="2" t="str">
        <f>VLOOKUP(MONTH(Tabla1[[#This Row],[Fecha]]),Tabla2[],2,0)</f>
        <v>Ene</v>
      </c>
      <c r="N300" s="2">
        <f>YEAR(Tabla1[[#This Row],[Fecha]])</f>
        <v>2019</v>
      </c>
      <c r="O300" s="15">
        <f>IF(Tabla1[[#This Row],[Cantidad solicitada en O/C]]=Tabla1[[#This Row],[Cantidad entregada]],1,0)</f>
        <v>1</v>
      </c>
      <c r="P300" s="15">
        <f>IF(Tabla1[[#This Row],[Días transcurridos]]&lt;=Tabla1[[#This Row],[Lead time]],1,0)</f>
        <v>1</v>
      </c>
      <c r="Q300" s="15">
        <f>Tabla1[[#This Row],[Entregas completas %]]*Tabla1[[#This Row],[Entregas a tiempo]]</f>
        <v>1</v>
      </c>
    </row>
    <row r="301" spans="1:17" x14ac:dyDescent="0.2">
      <c r="A301" s="1">
        <v>43487</v>
      </c>
      <c r="B301" s="2" t="s">
        <v>945</v>
      </c>
      <c r="C301" s="2">
        <v>348164</v>
      </c>
      <c r="D301" s="2" t="s">
        <v>263</v>
      </c>
      <c r="E301" s="2" t="s">
        <v>10</v>
      </c>
      <c r="F301" s="2" t="s">
        <v>65</v>
      </c>
      <c r="G301" s="2" t="s">
        <v>36</v>
      </c>
      <c r="H301" s="2">
        <v>174</v>
      </c>
      <c r="I301" s="2">
        <v>137</v>
      </c>
      <c r="J301" s="1">
        <v>43487</v>
      </c>
      <c r="K301" s="2">
        <f>_xlfn.DAYS(Tabla1[[#This Row],[Fecha de entrega real]],Tabla1[[#This Row],[Fecha]])</f>
        <v>0</v>
      </c>
      <c r="L301" s="2">
        <f>VLOOKUP(Tabla1[[#This Row],[Código]],Tabla1345[#All],6,0)</f>
        <v>5</v>
      </c>
      <c r="M301" s="2" t="str">
        <f>VLOOKUP(MONTH(Tabla1[[#This Row],[Fecha]]),Tabla2[],2,0)</f>
        <v>Ene</v>
      </c>
      <c r="N301" s="2">
        <f>YEAR(Tabla1[[#This Row],[Fecha]])</f>
        <v>2019</v>
      </c>
      <c r="O301" s="15">
        <f>IF(Tabla1[[#This Row],[Cantidad solicitada en O/C]]=Tabla1[[#This Row],[Cantidad entregada]],1,0)</f>
        <v>0</v>
      </c>
      <c r="P301" s="15">
        <f>IF(Tabla1[[#This Row],[Días transcurridos]]&lt;=Tabla1[[#This Row],[Lead time]],1,0)</f>
        <v>1</v>
      </c>
      <c r="Q301" s="15">
        <f>Tabla1[[#This Row],[Entregas completas %]]*Tabla1[[#This Row],[Entregas a tiempo]]</f>
        <v>0</v>
      </c>
    </row>
    <row r="302" spans="1:17" x14ac:dyDescent="0.2">
      <c r="A302" s="1">
        <v>43488</v>
      </c>
      <c r="B302" s="2" t="s">
        <v>1024</v>
      </c>
      <c r="C302" s="2">
        <v>347739</v>
      </c>
      <c r="D302" s="2" t="s">
        <v>588</v>
      </c>
      <c r="E302" s="2" t="s">
        <v>10</v>
      </c>
      <c r="F302" s="2" t="s">
        <v>21</v>
      </c>
      <c r="G302" s="2" t="s">
        <v>28</v>
      </c>
      <c r="H302" s="2">
        <v>282</v>
      </c>
      <c r="I302" s="2">
        <v>208</v>
      </c>
      <c r="J302" s="1">
        <v>43512</v>
      </c>
      <c r="K302" s="2">
        <f>_xlfn.DAYS(Tabla1[[#This Row],[Fecha de entrega real]],Tabla1[[#This Row],[Fecha]])</f>
        <v>24</v>
      </c>
      <c r="L302" s="2">
        <f>VLOOKUP(Tabla1[[#This Row],[Código]],Tabla1345[#All],6,0)</f>
        <v>17</v>
      </c>
      <c r="M302" s="2" t="str">
        <f>VLOOKUP(MONTH(Tabla1[[#This Row],[Fecha]]),Tabla2[],2,0)</f>
        <v>Ene</v>
      </c>
      <c r="N302" s="2">
        <f>YEAR(Tabla1[[#This Row],[Fecha]])</f>
        <v>2019</v>
      </c>
      <c r="O302" s="15">
        <f>IF(Tabla1[[#This Row],[Cantidad solicitada en O/C]]=Tabla1[[#This Row],[Cantidad entregada]],1,0)</f>
        <v>0</v>
      </c>
      <c r="P302" s="15">
        <f>IF(Tabla1[[#This Row],[Días transcurridos]]&lt;=Tabla1[[#This Row],[Lead time]],1,0)</f>
        <v>0</v>
      </c>
      <c r="Q302" s="15">
        <f>Tabla1[[#This Row],[Entregas completas %]]*Tabla1[[#This Row],[Entregas a tiempo]]</f>
        <v>0</v>
      </c>
    </row>
    <row r="303" spans="1:17" x14ac:dyDescent="0.2">
      <c r="A303" s="1">
        <v>43488</v>
      </c>
      <c r="B303" s="2" t="s">
        <v>1162</v>
      </c>
      <c r="C303" s="2">
        <v>347906</v>
      </c>
      <c r="D303" s="2" t="s">
        <v>315</v>
      </c>
      <c r="E303" s="2" t="s">
        <v>10</v>
      </c>
      <c r="F303" s="2" t="s">
        <v>70</v>
      </c>
      <c r="G303" s="2" t="s">
        <v>12</v>
      </c>
      <c r="H303" s="2">
        <v>280</v>
      </c>
      <c r="I303" s="2">
        <v>280</v>
      </c>
      <c r="J303" s="1">
        <v>43488</v>
      </c>
      <c r="K303" s="2">
        <f>_xlfn.DAYS(Tabla1[[#This Row],[Fecha de entrega real]],Tabla1[[#This Row],[Fecha]])</f>
        <v>0</v>
      </c>
      <c r="L303" s="2">
        <f>VLOOKUP(Tabla1[[#This Row],[Código]],Tabla1345[#All],6,0)</f>
        <v>17</v>
      </c>
      <c r="M303" s="2" t="str">
        <f>VLOOKUP(MONTH(Tabla1[[#This Row],[Fecha]]),Tabla2[],2,0)</f>
        <v>Ene</v>
      </c>
      <c r="N303" s="2">
        <f>YEAR(Tabla1[[#This Row],[Fecha]])</f>
        <v>2019</v>
      </c>
      <c r="O303" s="15">
        <f>IF(Tabla1[[#This Row],[Cantidad solicitada en O/C]]=Tabla1[[#This Row],[Cantidad entregada]],1,0)</f>
        <v>1</v>
      </c>
      <c r="P303" s="15">
        <f>IF(Tabla1[[#This Row],[Días transcurridos]]&lt;=Tabla1[[#This Row],[Lead time]],1,0)</f>
        <v>1</v>
      </c>
      <c r="Q303" s="15">
        <f>Tabla1[[#This Row],[Entregas completas %]]*Tabla1[[#This Row],[Entregas a tiempo]]</f>
        <v>1</v>
      </c>
    </row>
    <row r="304" spans="1:17" x14ac:dyDescent="0.2">
      <c r="A304" s="1">
        <v>43493</v>
      </c>
      <c r="B304" s="2" t="s">
        <v>1006</v>
      </c>
      <c r="C304" s="2">
        <v>347573</v>
      </c>
      <c r="D304" s="2" t="s">
        <v>633</v>
      </c>
      <c r="E304" s="2" t="s">
        <v>10</v>
      </c>
      <c r="F304" s="2" t="s">
        <v>65</v>
      </c>
      <c r="G304" s="2" t="s">
        <v>15</v>
      </c>
      <c r="H304" s="2">
        <v>330</v>
      </c>
      <c r="I304" s="2">
        <v>287</v>
      </c>
      <c r="J304" s="1">
        <v>43493</v>
      </c>
      <c r="K304" s="2">
        <f>_xlfn.DAYS(Tabla1[[#This Row],[Fecha de entrega real]],Tabla1[[#This Row],[Fecha]])</f>
        <v>0</v>
      </c>
      <c r="L304" s="2">
        <f>VLOOKUP(Tabla1[[#This Row],[Código]],Tabla1345[#All],6,0)</f>
        <v>18</v>
      </c>
      <c r="M304" s="2" t="str">
        <f>VLOOKUP(MONTH(Tabla1[[#This Row],[Fecha]]),Tabla2[],2,0)</f>
        <v>Ene</v>
      </c>
      <c r="N304" s="2">
        <f>YEAR(Tabla1[[#This Row],[Fecha]])</f>
        <v>2019</v>
      </c>
      <c r="O304" s="15">
        <f>IF(Tabla1[[#This Row],[Cantidad solicitada en O/C]]=Tabla1[[#This Row],[Cantidad entregada]],1,0)</f>
        <v>0</v>
      </c>
      <c r="P304" s="15">
        <f>IF(Tabla1[[#This Row],[Días transcurridos]]&lt;=Tabla1[[#This Row],[Lead time]],1,0)</f>
        <v>1</v>
      </c>
      <c r="Q304" s="15">
        <f>Tabla1[[#This Row],[Entregas completas %]]*Tabla1[[#This Row],[Entregas a tiempo]]</f>
        <v>0</v>
      </c>
    </row>
    <row r="305" spans="1:17" x14ac:dyDescent="0.2">
      <c r="A305" s="1">
        <v>43494</v>
      </c>
      <c r="B305" s="2" t="s">
        <v>1042</v>
      </c>
      <c r="C305" s="2">
        <v>362714</v>
      </c>
      <c r="D305" s="2" t="s">
        <v>546</v>
      </c>
      <c r="E305" s="2" t="s">
        <v>10</v>
      </c>
      <c r="F305" s="2" t="s">
        <v>17</v>
      </c>
      <c r="G305" s="2" t="s">
        <v>33</v>
      </c>
      <c r="H305" s="2">
        <v>269</v>
      </c>
      <c r="I305" s="2">
        <v>255</v>
      </c>
      <c r="J305" s="1">
        <v>43494</v>
      </c>
      <c r="K305" s="2">
        <f>_xlfn.DAYS(Tabla1[[#This Row],[Fecha de entrega real]],Tabla1[[#This Row],[Fecha]])</f>
        <v>0</v>
      </c>
      <c r="L305" s="2">
        <f>VLOOKUP(Tabla1[[#This Row],[Código]],Tabla1345[#All],6,0)</f>
        <v>30</v>
      </c>
      <c r="M305" s="2" t="str">
        <f>VLOOKUP(MONTH(Tabla1[[#This Row],[Fecha]]),Tabla2[],2,0)</f>
        <v>Ene</v>
      </c>
      <c r="N305" s="2">
        <f>YEAR(Tabla1[[#This Row],[Fecha]])</f>
        <v>2019</v>
      </c>
      <c r="O305" s="15">
        <f>IF(Tabla1[[#This Row],[Cantidad solicitada en O/C]]=Tabla1[[#This Row],[Cantidad entregada]],1,0)</f>
        <v>0</v>
      </c>
      <c r="P305" s="15">
        <f>IF(Tabla1[[#This Row],[Días transcurridos]]&lt;=Tabla1[[#This Row],[Lead time]],1,0)</f>
        <v>1</v>
      </c>
      <c r="Q305" s="15">
        <f>Tabla1[[#This Row],[Entregas completas %]]*Tabla1[[#This Row],[Entregas a tiempo]]</f>
        <v>0</v>
      </c>
    </row>
    <row r="306" spans="1:17" x14ac:dyDescent="0.2">
      <c r="A306" s="1">
        <v>43495</v>
      </c>
      <c r="B306" s="2" t="s">
        <v>973</v>
      </c>
      <c r="C306" s="2">
        <v>348617</v>
      </c>
      <c r="D306" s="2" t="s">
        <v>668</v>
      </c>
      <c r="E306" s="2" t="s">
        <v>10</v>
      </c>
      <c r="F306" s="2" t="s">
        <v>32</v>
      </c>
      <c r="G306" s="2" t="s">
        <v>26</v>
      </c>
      <c r="H306" s="2">
        <v>211</v>
      </c>
      <c r="I306" s="2">
        <v>202</v>
      </c>
      <c r="J306" s="1">
        <v>43503</v>
      </c>
      <c r="K306" s="2">
        <f>_xlfn.DAYS(Tabla1[[#This Row],[Fecha de entrega real]],Tabla1[[#This Row],[Fecha]])</f>
        <v>8</v>
      </c>
      <c r="L306" s="2">
        <f>VLOOKUP(Tabla1[[#This Row],[Código]],Tabla1345[#All],6,0)</f>
        <v>16</v>
      </c>
      <c r="M306" s="2" t="str">
        <f>VLOOKUP(MONTH(Tabla1[[#This Row],[Fecha]]),Tabla2[],2,0)</f>
        <v>Ene</v>
      </c>
      <c r="N306" s="2">
        <f>YEAR(Tabla1[[#This Row],[Fecha]])</f>
        <v>2019</v>
      </c>
      <c r="O306" s="15">
        <f>IF(Tabla1[[#This Row],[Cantidad solicitada en O/C]]=Tabla1[[#This Row],[Cantidad entregada]],1,0)</f>
        <v>0</v>
      </c>
      <c r="P306" s="15">
        <f>IF(Tabla1[[#This Row],[Días transcurridos]]&lt;=Tabla1[[#This Row],[Lead time]],1,0)</f>
        <v>1</v>
      </c>
      <c r="Q306" s="15">
        <f>Tabla1[[#This Row],[Entregas completas %]]*Tabla1[[#This Row],[Entregas a tiempo]]</f>
        <v>0</v>
      </c>
    </row>
    <row r="307" spans="1:17" x14ac:dyDescent="0.2">
      <c r="A307" s="1">
        <v>43496</v>
      </c>
      <c r="B307" s="2" t="s">
        <v>1214</v>
      </c>
      <c r="C307" s="2">
        <v>347705</v>
      </c>
      <c r="D307" s="2" t="s">
        <v>178</v>
      </c>
      <c r="E307" s="2" t="s">
        <v>10</v>
      </c>
      <c r="F307" s="2" t="s">
        <v>32</v>
      </c>
      <c r="G307" s="2" t="s">
        <v>36</v>
      </c>
      <c r="H307" s="2">
        <v>162</v>
      </c>
      <c r="I307" s="2">
        <v>162</v>
      </c>
      <c r="J307" s="1">
        <v>43496</v>
      </c>
      <c r="K307" s="2">
        <f>_xlfn.DAYS(Tabla1[[#This Row],[Fecha de entrega real]],Tabla1[[#This Row],[Fecha]])</f>
        <v>0</v>
      </c>
      <c r="L307" s="2">
        <f>VLOOKUP(Tabla1[[#This Row],[Código]],Tabla1345[#All],6,0)</f>
        <v>17</v>
      </c>
      <c r="M307" s="2" t="str">
        <f>VLOOKUP(MONTH(Tabla1[[#This Row],[Fecha]]),Tabla2[],2,0)</f>
        <v>Ene</v>
      </c>
      <c r="N307" s="2">
        <f>YEAR(Tabla1[[#This Row],[Fecha]])</f>
        <v>2019</v>
      </c>
      <c r="O307" s="15">
        <f>IF(Tabla1[[#This Row],[Cantidad solicitada en O/C]]=Tabla1[[#This Row],[Cantidad entregada]],1,0)</f>
        <v>1</v>
      </c>
      <c r="P307" s="15">
        <f>IF(Tabla1[[#This Row],[Días transcurridos]]&lt;=Tabla1[[#This Row],[Lead time]],1,0)</f>
        <v>1</v>
      </c>
      <c r="Q307" s="15">
        <f>Tabla1[[#This Row],[Entregas completas %]]*Tabla1[[#This Row],[Entregas a tiempo]]</f>
        <v>1</v>
      </c>
    </row>
    <row r="308" spans="1:17" x14ac:dyDescent="0.2">
      <c r="A308" s="1">
        <v>43500</v>
      </c>
      <c r="B308" s="2" t="s">
        <v>1093</v>
      </c>
      <c r="C308" s="2">
        <v>348466</v>
      </c>
      <c r="D308" s="2" t="s">
        <v>447</v>
      </c>
      <c r="E308" s="2" t="s">
        <v>10</v>
      </c>
      <c r="F308" s="2" t="s">
        <v>65</v>
      </c>
      <c r="G308" s="2" t="s">
        <v>26</v>
      </c>
      <c r="H308" s="2">
        <v>178</v>
      </c>
      <c r="I308" s="2">
        <v>178</v>
      </c>
      <c r="J308" s="1">
        <v>43519</v>
      </c>
      <c r="K308" s="2">
        <f>_xlfn.DAYS(Tabla1[[#This Row],[Fecha de entrega real]],Tabla1[[#This Row],[Fecha]])</f>
        <v>19</v>
      </c>
      <c r="L308" s="2">
        <f>VLOOKUP(Tabla1[[#This Row],[Código]],Tabla1345[#All],6,0)</f>
        <v>8</v>
      </c>
      <c r="M308" s="2" t="str">
        <f>VLOOKUP(MONTH(Tabla1[[#This Row],[Fecha]]),Tabla2[],2,0)</f>
        <v>Feb</v>
      </c>
      <c r="N308" s="2">
        <f>YEAR(Tabla1[[#This Row],[Fecha]])</f>
        <v>2019</v>
      </c>
      <c r="O308" s="15">
        <f>IF(Tabla1[[#This Row],[Cantidad solicitada en O/C]]=Tabla1[[#This Row],[Cantidad entregada]],1,0)</f>
        <v>1</v>
      </c>
      <c r="P308" s="15">
        <f>IF(Tabla1[[#This Row],[Días transcurridos]]&lt;=Tabla1[[#This Row],[Lead time]],1,0)</f>
        <v>0</v>
      </c>
      <c r="Q308" s="15">
        <f>Tabla1[[#This Row],[Entregas completas %]]*Tabla1[[#This Row],[Entregas a tiempo]]</f>
        <v>0</v>
      </c>
    </row>
    <row r="309" spans="1:17" x14ac:dyDescent="0.2">
      <c r="A309" s="1">
        <v>43502</v>
      </c>
      <c r="B309" s="2" t="s">
        <v>1068</v>
      </c>
      <c r="C309" s="2">
        <v>347634</v>
      </c>
      <c r="D309" s="2" t="s">
        <v>92</v>
      </c>
      <c r="E309" s="2" t="s">
        <v>10</v>
      </c>
      <c r="F309" s="2" t="s">
        <v>21</v>
      </c>
      <c r="G309" s="2" t="s">
        <v>15</v>
      </c>
      <c r="H309" s="2">
        <v>463</v>
      </c>
      <c r="I309" s="2">
        <v>463</v>
      </c>
      <c r="J309" s="1">
        <v>43511</v>
      </c>
      <c r="K309" s="2">
        <f>_xlfn.DAYS(Tabla1[[#This Row],[Fecha de entrega real]],Tabla1[[#This Row],[Fecha]])</f>
        <v>9</v>
      </c>
      <c r="L309" s="2">
        <f>VLOOKUP(Tabla1[[#This Row],[Código]],Tabla1345[#All],6,0)</f>
        <v>29</v>
      </c>
      <c r="M309" s="2" t="str">
        <f>VLOOKUP(MONTH(Tabla1[[#This Row],[Fecha]]),Tabla2[],2,0)</f>
        <v>Feb</v>
      </c>
      <c r="N309" s="2">
        <f>YEAR(Tabla1[[#This Row],[Fecha]])</f>
        <v>2019</v>
      </c>
      <c r="O309" s="15">
        <f>IF(Tabla1[[#This Row],[Cantidad solicitada en O/C]]=Tabla1[[#This Row],[Cantidad entregada]],1,0)</f>
        <v>1</v>
      </c>
      <c r="P309" s="15">
        <f>IF(Tabla1[[#This Row],[Días transcurridos]]&lt;=Tabla1[[#This Row],[Lead time]],1,0)</f>
        <v>1</v>
      </c>
      <c r="Q309" s="15">
        <f>Tabla1[[#This Row],[Entregas completas %]]*Tabla1[[#This Row],[Entregas a tiempo]]</f>
        <v>1</v>
      </c>
    </row>
    <row r="310" spans="1:17" x14ac:dyDescent="0.2">
      <c r="A310" s="1">
        <v>43502</v>
      </c>
      <c r="B310" s="2" t="s">
        <v>1136</v>
      </c>
      <c r="C310" s="2">
        <v>348155</v>
      </c>
      <c r="D310" s="2" t="s">
        <v>685</v>
      </c>
      <c r="E310" s="2" t="s">
        <v>10</v>
      </c>
      <c r="F310" s="2" t="s">
        <v>65</v>
      </c>
      <c r="G310" s="2" t="s">
        <v>12</v>
      </c>
      <c r="H310" s="2">
        <v>450</v>
      </c>
      <c r="I310" s="2">
        <v>450</v>
      </c>
      <c r="J310" s="1">
        <v>43502</v>
      </c>
      <c r="K310" s="2">
        <f>_xlfn.DAYS(Tabla1[[#This Row],[Fecha de entrega real]],Tabla1[[#This Row],[Fecha]])</f>
        <v>0</v>
      </c>
      <c r="L310" s="2">
        <f>VLOOKUP(Tabla1[[#This Row],[Código]],Tabla1345[#All],6,0)</f>
        <v>9</v>
      </c>
      <c r="M310" s="2" t="str">
        <f>VLOOKUP(MONTH(Tabla1[[#This Row],[Fecha]]),Tabla2[],2,0)</f>
        <v>Feb</v>
      </c>
      <c r="N310" s="2">
        <f>YEAR(Tabla1[[#This Row],[Fecha]])</f>
        <v>2019</v>
      </c>
      <c r="O310" s="15">
        <f>IF(Tabla1[[#This Row],[Cantidad solicitada en O/C]]=Tabla1[[#This Row],[Cantidad entregada]],1,0)</f>
        <v>1</v>
      </c>
      <c r="P310" s="15">
        <f>IF(Tabla1[[#This Row],[Días transcurridos]]&lt;=Tabla1[[#This Row],[Lead time]],1,0)</f>
        <v>1</v>
      </c>
      <c r="Q310" s="15">
        <f>Tabla1[[#This Row],[Entregas completas %]]*Tabla1[[#This Row],[Entregas a tiempo]]</f>
        <v>1</v>
      </c>
    </row>
    <row r="311" spans="1:17" x14ac:dyDescent="0.2">
      <c r="A311" s="1">
        <v>43504</v>
      </c>
      <c r="B311" s="2" t="s">
        <v>1019</v>
      </c>
      <c r="C311" s="2">
        <v>369683</v>
      </c>
      <c r="D311" s="2" t="s">
        <v>187</v>
      </c>
      <c r="E311" s="2" t="s">
        <v>10</v>
      </c>
      <c r="F311" s="2" t="s">
        <v>32</v>
      </c>
      <c r="G311" s="2" t="s">
        <v>12</v>
      </c>
      <c r="H311" s="2">
        <v>116</v>
      </c>
      <c r="I311" s="2">
        <v>116</v>
      </c>
      <c r="J311" s="1">
        <v>43504</v>
      </c>
      <c r="K311" s="2">
        <f>_xlfn.DAYS(Tabla1[[#This Row],[Fecha de entrega real]],Tabla1[[#This Row],[Fecha]])</f>
        <v>0</v>
      </c>
      <c r="L311" s="2">
        <f>VLOOKUP(Tabla1[[#This Row],[Código]],Tabla1345[#All],6,0)</f>
        <v>23</v>
      </c>
      <c r="M311" s="2" t="str">
        <f>VLOOKUP(MONTH(Tabla1[[#This Row],[Fecha]]),Tabla2[],2,0)</f>
        <v>Feb</v>
      </c>
      <c r="N311" s="2">
        <f>YEAR(Tabla1[[#This Row],[Fecha]])</f>
        <v>2019</v>
      </c>
      <c r="O311" s="15">
        <f>IF(Tabla1[[#This Row],[Cantidad solicitada en O/C]]=Tabla1[[#This Row],[Cantidad entregada]],1,0)</f>
        <v>1</v>
      </c>
      <c r="P311" s="15">
        <f>IF(Tabla1[[#This Row],[Días transcurridos]]&lt;=Tabla1[[#This Row],[Lead time]],1,0)</f>
        <v>1</v>
      </c>
      <c r="Q311" s="15">
        <f>Tabla1[[#This Row],[Entregas completas %]]*Tabla1[[#This Row],[Entregas a tiempo]]</f>
        <v>1</v>
      </c>
    </row>
    <row r="312" spans="1:17" x14ac:dyDescent="0.2">
      <c r="A312" s="1">
        <v>43505</v>
      </c>
      <c r="B312" s="2" t="s">
        <v>920</v>
      </c>
      <c r="C312" s="2">
        <v>366794</v>
      </c>
      <c r="D312" s="2" t="s">
        <v>117</v>
      </c>
      <c r="E312" s="2" t="s">
        <v>10</v>
      </c>
      <c r="F312" s="2" t="s">
        <v>14</v>
      </c>
      <c r="G312" s="2" t="s">
        <v>19</v>
      </c>
      <c r="H312" s="2">
        <v>131</v>
      </c>
      <c r="I312" s="2">
        <v>131</v>
      </c>
      <c r="J312" s="1">
        <v>43535</v>
      </c>
      <c r="K312" s="2">
        <f>_xlfn.DAYS(Tabla1[[#This Row],[Fecha de entrega real]],Tabla1[[#This Row],[Fecha]])</f>
        <v>30</v>
      </c>
      <c r="L312" s="2">
        <f>VLOOKUP(Tabla1[[#This Row],[Código]],Tabla1345[#All],6,0)</f>
        <v>30</v>
      </c>
      <c r="M312" s="2" t="str">
        <f>VLOOKUP(MONTH(Tabla1[[#This Row],[Fecha]]),Tabla2[],2,0)</f>
        <v>Feb</v>
      </c>
      <c r="N312" s="2">
        <f>YEAR(Tabla1[[#This Row],[Fecha]])</f>
        <v>2019</v>
      </c>
      <c r="O312" s="15">
        <f>IF(Tabla1[[#This Row],[Cantidad solicitada en O/C]]=Tabla1[[#This Row],[Cantidad entregada]],1,0)</f>
        <v>1</v>
      </c>
      <c r="P312" s="15">
        <f>IF(Tabla1[[#This Row],[Días transcurridos]]&lt;=Tabla1[[#This Row],[Lead time]],1,0)</f>
        <v>1</v>
      </c>
      <c r="Q312" s="15">
        <f>Tabla1[[#This Row],[Entregas completas %]]*Tabla1[[#This Row],[Entregas a tiempo]]</f>
        <v>1</v>
      </c>
    </row>
    <row r="313" spans="1:17" x14ac:dyDescent="0.2">
      <c r="A313" s="1">
        <v>43505</v>
      </c>
      <c r="B313" s="2" t="s">
        <v>1020</v>
      </c>
      <c r="C313" s="2">
        <v>348248</v>
      </c>
      <c r="D313" s="2" t="s">
        <v>251</v>
      </c>
      <c r="E313" s="2" t="s">
        <v>10</v>
      </c>
      <c r="F313" s="2" t="s">
        <v>61</v>
      </c>
      <c r="G313" s="2" t="s">
        <v>19</v>
      </c>
      <c r="H313" s="2">
        <v>108</v>
      </c>
      <c r="I313" s="2">
        <v>108</v>
      </c>
      <c r="J313" s="1">
        <v>43505</v>
      </c>
      <c r="K313" s="2">
        <f>_xlfn.DAYS(Tabla1[[#This Row],[Fecha de entrega real]],Tabla1[[#This Row],[Fecha]])</f>
        <v>0</v>
      </c>
      <c r="L313" s="2">
        <f>VLOOKUP(Tabla1[[#This Row],[Código]],Tabla1345[#All],6,0)</f>
        <v>29</v>
      </c>
      <c r="M313" s="2" t="str">
        <f>VLOOKUP(MONTH(Tabla1[[#This Row],[Fecha]]),Tabla2[],2,0)</f>
        <v>Feb</v>
      </c>
      <c r="N313" s="2">
        <f>YEAR(Tabla1[[#This Row],[Fecha]])</f>
        <v>2019</v>
      </c>
      <c r="O313" s="15">
        <f>IF(Tabla1[[#This Row],[Cantidad solicitada en O/C]]=Tabla1[[#This Row],[Cantidad entregada]],1,0)</f>
        <v>1</v>
      </c>
      <c r="P313" s="15">
        <f>IF(Tabla1[[#This Row],[Días transcurridos]]&lt;=Tabla1[[#This Row],[Lead time]],1,0)</f>
        <v>1</v>
      </c>
      <c r="Q313" s="15">
        <f>Tabla1[[#This Row],[Entregas completas %]]*Tabla1[[#This Row],[Entregas a tiempo]]</f>
        <v>1</v>
      </c>
    </row>
    <row r="314" spans="1:17" x14ac:dyDescent="0.2">
      <c r="A314" s="1">
        <v>43507</v>
      </c>
      <c r="B314" s="2" t="s">
        <v>938</v>
      </c>
      <c r="C314" s="2">
        <v>362801</v>
      </c>
      <c r="D314" s="2" t="s">
        <v>449</v>
      </c>
      <c r="E314" s="2" t="s">
        <v>10</v>
      </c>
      <c r="F314" s="2" t="s">
        <v>65</v>
      </c>
      <c r="G314" s="2" t="s">
        <v>15</v>
      </c>
      <c r="H314" s="2">
        <v>339</v>
      </c>
      <c r="I314" s="2">
        <v>274</v>
      </c>
      <c r="J314" s="1">
        <v>43507</v>
      </c>
      <c r="K314" s="2">
        <f>_xlfn.DAYS(Tabla1[[#This Row],[Fecha de entrega real]],Tabla1[[#This Row],[Fecha]])</f>
        <v>0</v>
      </c>
      <c r="L314" s="2">
        <f>VLOOKUP(Tabla1[[#This Row],[Código]],Tabla1345[#All],6,0)</f>
        <v>6</v>
      </c>
      <c r="M314" s="2" t="str">
        <f>VLOOKUP(MONTH(Tabla1[[#This Row],[Fecha]]),Tabla2[],2,0)</f>
        <v>Feb</v>
      </c>
      <c r="N314" s="2">
        <f>YEAR(Tabla1[[#This Row],[Fecha]])</f>
        <v>2019</v>
      </c>
      <c r="O314" s="15">
        <f>IF(Tabla1[[#This Row],[Cantidad solicitada en O/C]]=Tabla1[[#This Row],[Cantidad entregada]],1,0)</f>
        <v>0</v>
      </c>
      <c r="P314" s="15">
        <f>IF(Tabla1[[#This Row],[Días transcurridos]]&lt;=Tabla1[[#This Row],[Lead time]],1,0)</f>
        <v>1</v>
      </c>
      <c r="Q314" s="15">
        <f>Tabla1[[#This Row],[Entregas completas %]]*Tabla1[[#This Row],[Entregas a tiempo]]</f>
        <v>0</v>
      </c>
    </row>
    <row r="315" spans="1:17" x14ac:dyDescent="0.2">
      <c r="A315" s="1">
        <v>43507</v>
      </c>
      <c r="B315" s="2" t="s">
        <v>1004</v>
      </c>
      <c r="C315" s="2">
        <v>347983</v>
      </c>
      <c r="D315" s="2" t="s">
        <v>71</v>
      </c>
      <c r="E315" s="2" t="s">
        <v>10</v>
      </c>
      <c r="F315" s="2" t="s">
        <v>72</v>
      </c>
      <c r="G315" s="2" t="s">
        <v>19</v>
      </c>
      <c r="H315" s="2">
        <v>480</v>
      </c>
      <c r="I315" s="2">
        <v>369</v>
      </c>
      <c r="J315" s="1">
        <v>43507</v>
      </c>
      <c r="K315" s="2">
        <f>_xlfn.DAYS(Tabla1[[#This Row],[Fecha de entrega real]],Tabla1[[#This Row],[Fecha]])</f>
        <v>0</v>
      </c>
      <c r="L315" s="2">
        <f>VLOOKUP(Tabla1[[#This Row],[Código]],Tabla1345[#All],6,0)</f>
        <v>11</v>
      </c>
      <c r="M315" s="2" t="str">
        <f>VLOOKUP(MONTH(Tabla1[[#This Row],[Fecha]]),Tabla2[],2,0)</f>
        <v>Feb</v>
      </c>
      <c r="N315" s="2">
        <f>YEAR(Tabla1[[#This Row],[Fecha]])</f>
        <v>2019</v>
      </c>
      <c r="O315" s="15">
        <f>IF(Tabla1[[#This Row],[Cantidad solicitada en O/C]]=Tabla1[[#This Row],[Cantidad entregada]],1,0)</f>
        <v>0</v>
      </c>
      <c r="P315" s="15">
        <f>IF(Tabla1[[#This Row],[Días transcurridos]]&lt;=Tabla1[[#This Row],[Lead time]],1,0)</f>
        <v>1</v>
      </c>
      <c r="Q315" s="15">
        <f>Tabla1[[#This Row],[Entregas completas %]]*Tabla1[[#This Row],[Entregas a tiempo]]</f>
        <v>0</v>
      </c>
    </row>
    <row r="316" spans="1:17" x14ac:dyDescent="0.2">
      <c r="A316" s="1">
        <v>43508</v>
      </c>
      <c r="B316" s="2" t="s">
        <v>1038</v>
      </c>
      <c r="C316" s="2">
        <v>347653</v>
      </c>
      <c r="D316" s="2" t="s">
        <v>91</v>
      </c>
      <c r="E316" s="2" t="s">
        <v>10</v>
      </c>
      <c r="F316" s="2" t="s">
        <v>21</v>
      </c>
      <c r="G316" s="2" t="s">
        <v>15</v>
      </c>
      <c r="H316" s="2">
        <v>400</v>
      </c>
      <c r="I316" s="2">
        <v>400</v>
      </c>
      <c r="J316" s="1">
        <v>43508</v>
      </c>
      <c r="K316" s="2">
        <f>_xlfn.DAYS(Tabla1[[#This Row],[Fecha de entrega real]],Tabla1[[#This Row],[Fecha]])</f>
        <v>0</v>
      </c>
      <c r="L316" s="2">
        <f>VLOOKUP(Tabla1[[#This Row],[Código]],Tabla1345[#All],6,0)</f>
        <v>30</v>
      </c>
      <c r="M316" s="2" t="str">
        <f>VLOOKUP(MONTH(Tabla1[[#This Row],[Fecha]]),Tabla2[],2,0)</f>
        <v>Feb</v>
      </c>
      <c r="N316" s="2">
        <f>YEAR(Tabla1[[#This Row],[Fecha]])</f>
        <v>2019</v>
      </c>
      <c r="O316" s="15">
        <f>IF(Tabla1[[#This Row],[Cantidad solicitada en O/C]]=Tabla1[[#This Row],[Cantidad entregada]],1,0)</f>
        <v>1</v>
      </c>
      <c r="P316" s="15">
        <f>IF(Tabla1[[#This Row],[Días transcurridos]]&lt;=Tabla1[[#This Row],[Lead time]],1,0)</f>
        <v>1</v>
      </c>
      <c r="Q316" s="15">
        <f>Tabla1[[#This Row],[Entregas completas %]]*Tabla1[[#This Row],[Entregas a tiempo]]</f>
        <v>1</v>
      </c>
    </row>
    <row r="317" spans="1:17" x14ac:dyDescent="0.2">
      <c r="A317" s="1">
        <v>43509</v>
      </c>
      <c r="B317" s="2" t="s">
        <v>956</v>
      </c>
      <c r="C317" s="2">
        <v>348267</v>
      </c>
      <c r="D317" s="2" t="s">
        <v>515</v>
      </c>
      <c r="E317" s="2" t="s">
        <v>10</v>
      </c>
      <c r="F317" s="2" t="s">
        <v>61</v>
      </c>
      <c r="G317" s="2" t="s">
        <v>26</v>
      </c>
      <c r="H317" s="2">
        <v>380</v>
      </c>
      <c r="I317" s="2">
        <v>380</v>
      </c>
      <c r="J317" s="1">
        <v>43509</v>
      </c>
      <c r="K317" s="2">
        <f>_xlfn.DAYS(Tabla1[[#This Row],[Fecha de entrega real]],Tabla1[[#This Row],[Fecha]])</f>
        <v>0</v>
      </c>
      <c r="L317" s="2">
        <f>VLOOKUP(Tabla1[[#This Row],[Código]],Tabla1345[#All],6,0)</f>
        <v>9</v>
      </c>
      <c r="M317" s="2" t="str">
        <f>VLOOKUP(MONTH(Tabla1[[#This Row],[Fecha]]),Tabla2[],2,0)</f>
        <v>Feb</v>
      </c>
      <c r="N317" s="2">
        <f>YEAR(Tabla1[[#This Row],[Fecha]])</f>
        <v>2019</v>
      </c>
      <c r="O317" s="15">
        <f>IF(Tabla1[[#This Row],[Cantidad solicitada en O/C]]=Tabla1[[#This Row],[Cantidad entregada]],1,0)</f>
        <v>1</v>
      </c>
      <c r="P317" s="15">
        <f>IF(Tabla1[[#This Row],[Días transcurridos]]&lt;=Tabla1[[#This Row],[Lead time]],1,0)</f>
        <v>1</v>
      </c>
      <c r="Q317" s="15">
        <f>Tabla1[[#This Row],[Entregas completas %]]*Tabla1[[#This Row],[Entregas a tiempo]]</f>
        <v>1</v>
      </c>
    </row>
    <row r="318" spans="1:17" x14ac:dyDescent="0.2">
      <c r="A318" s="1">
        <v>43509</v>
      </c>
      <c r="B318" s="2" t="s">
        <v>1180</v>
      </c>
      <c r="C318" s="2">
        <v>348076</v>
      </c>
      <c r="D318" s="2" t="s">
        <v>108</v>
      </c>
      <c r="E318" s="2" t="s">
        <v>10</v>
      </c>
      <c r="F318" s="2" t="s">
        <v>23</v>
      </c>
      <c r="G318" s="2" t="s">
        <v>36</v>
      </c>
      <c r="H318" s="2">
        <v>339</v>
      </c>
      <c r="I318" s="2">
        <v>254</v>
      </c>
      <c r="J318" s="1">
        <v>43509</v>
      </c>
      <c r="K318" s="2">
        <f>_xlfn.DAYS(Tabla1[[#This Row],[Fecha de entrega real]],Tabla1[[#This Row],[Fecha]])</f>
        <v>0</v>
      </c>
      <c r="L318" s="2">
        <f>VLOOKUP(Tabla1[[#This Row],[Código]],Tabla1345[#All],6,0)</f>
        <v>25</v>
      </c>
      <c r="M318" s="2" t="str">
        <f>VLOOKUP(MONTH(Tabla1[[#This Row],[Fecha]]),Tabla2[],2,0)</f>
        <v>Feb</v>
      </c>
      <c r="N318" s="2">
        <f>YEAR(Tabla1[[#This Row],[Fecha]])</f>
        <v>2019</v>
      </c>
      <c r="O318" s="15">
        <f>IF(Tabla1[[#This Row],[Cantidad solicitada en O/C]]=Tabla1[[#This Row],[Cantidad entregada]],1,0)</f>
        <v>0</v>
      </c>
      <c r="P318" s="15">
        <f>IF(Tabla1[[#This Row],[Días transcurridos]]&lt;=Tabla1[[#This Row],[Lead time]],1,0)</f>
        <v>1</v>
      </c>
      <c r="Q318" s="15">
        <f>Tabla1[[#This Row],[Entregas completas %]]*Tabla1[[#This Row],[Entregas a tiempo]]</f>
        <v>0</v>
      </c>
    </row>
    <row r="319" spans="1:17" x14ac:dyDescent="0.2">
      <c r="A319" s="1">
        <v>43512</v>
      </c>
      <c r="B319" s="2" t="s">
        <v>1124</v>
      </c>
      <c r="C319" s="2">
        <v>348123</v>
      </c>
      <c r="D319" s="2" t="s">
        <v>611</v>
      </c>
      <c r="E319" s="2" t="s">
        <v>10</v>
      </c>
      <c r="F319" s="2" t="s">
        <v>61</v>
      </c>
      <c r="G319" s="2" t="s">
        <v>28</v>
      </c>
      <c r="H319" s="2">
        <v>486</v>
      </c>
      <c r="I319" s="2">
        <v>427</v>
      </c>
      <c r="J319" s="1">
        <v>43512</v>
      </c>
      <c r="K319" s="2">
        <f>_xlfn.DAYS(Tabla1[[#This Row],[Fecha de entrega real]],Tabla1[[#This Row],[Fecha]])</f>
        <v>0</v>
      </c>
      <c r="L319" s="2">
        <f>VLOOKUP(Tabla1[[#This Row],[Código]],Tabla1345[#All],6,0)</f>
        <v>5</v>
      </c>
      <c r="M319" s="2" t="str">
        <f>VLOOKUP(MONTH(Tabla1[[#This Row],[Fecha]]),Tabla2[],2,0)</f>
        <v>Feb</v>
      </c>
      <c r="N319" s="2">
        <f>YEAR(Tabla1[[#This Row],[Fecha]])</f>
        <v>2019</v>
      </c>
      <c r="O319" s="15">
        <f>IF(Tabla1[[#This Row],[Cantidad solicitada en O/C]]=Tabla1[[#This Row],[Cantidad entregada]],1,0)</f>
        <v>0</v>
      </c>
      <c r="P319" s="15">
        <f>IF(Tabla1[[#This Row],[Días transcurridos]]&lt;=Tabla1[[#This Row],[Lead time]],1,0)</f>
        <v>1</v>
      </c>
      <c r="Q319" s="15">
        <f>Tabla1[[#This Row],[Entregas completas %]]*Tabla1[[#This Row],[Entregas a tiempo]]</f>
        <v>0</v>
      </c>
    </row>
    <row r="320" spans="1:17" x14ac:dyDescent="0.2">
      <c r="A320" s="1">
        <v>43514</v>
      </c>
      <c r="B320" s="2" t="s">
        <v>916</v>
      </c>
      <c r="C320" s="2">
        <v>348381</v>
      </c>
      <c r="D320" s="2" t="s">
        <v>192</v>
      </c>
      <c r="E320" s="2" t="s">
        <v>10</v>
      </c>
      <c r="F320" s="2" t="s">
        <v>17</v>
      </c>
      <c r="G320" s="2" t="s">
        <v>12</v>
      </c>
      <c r="H320" s="2">
        <v>186</v>
      </c>
      <c r="I320" s="2">
        <v>137</v>
      </c>
      <c r="J320" s="1">
        <v>43514</v>
      </c>
      <c r="K320" s="2">
        <f>_xlfn.DAYS(Tabla1[[#This Row],[Fecha de entrega real]],Tabla1[[#This Row],[Fecha]])</f>
        <v>0</v>
      </c>
      <c r="L320" s="2">
        <f>VLOOKUP(Tabla1[[#This Row],[Código]],Tabla1345[#All],6,0)</f>
        <v>28</v>
      </c>
      <c r="M320" s="2" t="str">
        <f>VLOOKUP(MONTH(Tabla1[[#This Row],[Fecha]]),Tabla2[],2,0)</f>
        <v>Feb</v>
      </c>
      <c r="N320" s="2">
        <f>YEAR(Tabla1[[#This Row],[Fecha]])</f>
        <v>2019</v>
      </c>
      <c r="O320" s="15">
        <f>IF(Tabla1[[#This Row],[Cantidad solicitada en O/C]]=Tabla1[[#This Row],[Cantidad entregada]],1,0)</f>
        <v>0</v>
      </c>
      <c r="P320" s="15">
        <f>IF(Tabla1[[#This Row],[Días transcurridos]]&lt;=Tabla1[[#This Row],[Lead time]],1,0)</f>
        <v>1</v>
      </c>
      <c r="Q320" s="15">
        <f>Tabla1[[#This Row],[Entregas completas %]]*Tabla1[[#This Row],[Entregas a tiempo]]</f>
        <v>0</v>
      </c>
    </row>
    <row r="321" spans="1:17" x14ac:dyDescent="0.2">
      <c r="A321" s="1">
        <v>43514</v>
      </c>
      <c r="B321" s="2" t="s">
        <v>1041</v>
      </c>
      <c r="C321" s="2">
        <v>362726</v>
      </c>
      <c r="D321" s="2" t="s">
        <v>304</v>
      </c>
      <c r="E321" s="2" t="s">
        <v>10</v>
      </c>
      <c r="F321" s="2" t="s">
        <v>17</v>
      </c>
      <c r="G321" s="2" t="s">
        <v>30</v>
      </c>
      <c r="H321" s="2">
        <v>445</v>
      </c>
      <c r="I321" s="2">
        <v>445</v>
      </c>
      <c r="J321" s="1">
        <v>43514</v>
      </c>
      <c r="K321" s="2">
        <f>_xlfn.DAYS(Tabla1[[#This Row],[Fecha de entrega real]],Tabla1[[#This Row],[Fecha]])</f>
        <v>0</v>
      </c>
      <c r="L321" s="2">
        <f>VLOOKUP(Tabla1[[#This Row],[Código]],Tabla1345[#All],6,0)</f>
        <v>25</v>
      </c>
      <c r="M321" s="2" t="str">
        <f>VLOOKUP(MONTH(Tabla1[[#This Row],[Fecha]]),Tabla2[],2,0)</f>
        <v>Feb</v>
      </c>
      <c r="N321" s="2">
        <f>YEAR(Tabla1[[#This Row],[Fecha]])</f>
        <v>2019</v>
      </c>
      <c r="O321" s="15">
        <f>IF(Tabla1[[#This Row],[Cantidad solicitada en O/C]]=Tabla1[[#This Row],[Cantidad entregada]],1,0)</f>
        <v>1</v>
      </c>
      <c r="P321" s="15">
        <f>IF(Tabla1[[#This Row],[Días transcurridos]]&lt;=Tabla1[[#This Row],[Lead time]],1,0)</f>
        <v>1</v>
      </c>
      <c r="Q321" s="15">
        <f>Tabla1[[#This Row],[Entregas completas %]]*Tabla1[[#This Row],[Entregas a tiempo]]</f>
        <v>1</v>
      </c>
    </row>
    <row r="322" spans="1:17" x14ac:dyDescent="0.2">
      <c r="A322" s="1">
        <v>43516</v>
      </c>
      <c r="B322" s="2" t="s">
        <v>1260</v>
      </c>
      <c r="C322" s="2">
        <v>348343</v>
      </c>
      <c r="D322" s="2" t="s">
        <v>73</v>
      </c>
      <c r="E322" s="2" t="s">
        <v>10</v>
      </c>
      <c r="F322" s="2" t="s">
        <v>72</v>
      </c>
      <c r="G322" s="2" t="s">
        <v>28</v>
      </c>
      <c r="H322" s="2">
        <v>453</v>
      </c>
      <c r="I322" s="2">
        <v>443</v>
      </c>
      <c r="J322" s="1">
        <v>43540</v>
      </c>
      <c r="K322" s="2">
        <f>_xlfn.DAYS(Tabla1[[#This Row],[Fecha de entrega real]],Tabla1[[#This Row],[Fecha]])</f>
        <v>24</v>
      </c>
      <c r="L322" s="2">
        <f>VLOOKUP(Tabla1[[#This Row],[Código]],Tabla1345[#All],6,0)</f>
        <v>15</v>
      </c>
      <c r="M322" s="2" t="str">
        <f>VLOOKUP(MONTH(Tabla1[[#This Row],[Fecha]]),Tabla2[],2,0)</f>
        <v>Feb</v>
      </c>
      <c r="N322" s="2">
        <f>YEAR(Tabla1[[#This Row],[Fecha]])</f>
        <v>2019</v>
      </c>
      <c r="O322" s="15">
        <f>IF(Tabla1[[#This Row],[Cantidad solicitada en O/C]]=Tabla1[[#This Row],[Cantidad entregada]],1,0)</f>
        <v>0</v>
      </c>
      <c r="P322" s="15">
        <f>IF(Tabla1[[#This Row],[Días transcurridos]]&lt;=Tabla1[[#This Row],[Lead time]],1,0)</f>
        <v>0</v>
      </c>
      <c r="Q322" s="15">
        <f>Tabla1[[#This Row],[Entregas completas %]]*Tabla1[[#This Row],[Entregas a tiempo]]</f>
        <v>0</v>
      </c>
    </row>
    <row r="323" spans="1:17" x14ac:dyDescent="0.2">
      <c r="A323" s="1">
        <v>43517</v>
      </c>
      <c r="B323" s="2" t="s">
        <v>967</v>
      </c>
      <c r="C323" s="2">
        <v>348245</v>
      </c>
      <c r="D323" s="2" t="s">
        <v>353</v>
      </c>
      <c r="E323" s="2" t="s">
        <v>10</v>
      </c>
      <c r="F323" s="2" t="s">
        <v>61</v>
      </c>
      <c r="G323" s="2" t="s">
        <v>12</v>
      </c>
      <c r="H323" s="2">
        <v>167</v>
      </c>
      <c r="I323" s="2">
        <v>167</v>
      </c>
      <c r="J323" s="1">
        <v>43517</v>
      </c>
      <c r="K323" s="2">
        <f>_xlfn.DAYS(Tabla1[[#This Row],[Fecha de entrega real]],Tabla1[[#This Row],[Fecha]])</f>
        <v>0</v>
      </c>
      <c r="L323" s="2">
        <f>VLOOKUP(Tabla1[[#This Row],[Código]],Tabla1345[#All],6,0)</f>
        <v>18</v>
      </c>
      <c r="M323" s="2" t="str">
        <f>VLOOKUP(MONTH(Tabla1[[#This Row],[Fecha]]),Tabla2[],2,0)</f>
        <v>Feb</v>
      </c>
      <c r="N323" s="2">
        <f>YEAR(Tabla1[[#This Row],[Fecha]])</f>
        <v>2019</v>
      </c>
      <c r="O323" s="15">
        <f>IF(Tabla1[[#This Row],[Cantidad solicitada en O/C]]=Tabla1[[#This Row],[Cantidad entregada]],1,0)</f>
        <v>1</v>
      </c>
      <c r="P323" s="15">
        <f>IF(Tabla1[[#This Row],[Días transcurridos]]&lt;=Tabla1[[#This Row],[Lead time]],1,0)</f>
        <v>1</v>
      </c>
      <c r="Q323" s="15">
        <f>Tabla1[[#This Row],[Entregas completas %]]*Tabla1[[#This Row],[Entregas a tiempo]]</f>
        <v>1</v>
      </c>
    </row>
    <row r="324" spans="1:17" x14ac:dyDescent="0.2">
      <c r="A324" s="1">
        <v>43517</v>
      </c>
      <c r="B324" s="2" t="s">
        <v>1259</v>
      </c>
      <c r="C324" s="2">
        <v>353540</v>
      </c>
      <c r="D324" s="2" t="s">
        <v>403</v>
      </c>
      <c r="E324" s="2" t="s">
        <v>10</v>
      </c>
      <c r="F324" s="2" t="s">
        <v>65</v>
      </c>
      <c r="G324" s="2" t="s">
        <v>26</v>
      </c>
      <c r="H324" s="2">
        <v>283</v>
      </c>
      <c r="I324" s="2">
        <v>209</v>
      </c>
      <c r="J324" s="1">
        <v>43517</v>
      </c>
      <c r="K324" s="2">
        <f>_xlfn.DAYS(Tabla1[[#This Row],[Fecha de entrega real]],Tabla1[[#This Row],[Fecha]])</f>
        <v>0</v>
      </c>
      <c r="L324" s="2">
        <f>VLOOKUP(Tabla1[[#This Row],[Código]],Tabla1345[#All],6,0)</f>
        <v>5</v>
      </c>
      <c r="M324" s="2" t="str">
        <f>VLOOKUP(MONTH(Tabla1[[#This Row],[Fecha]]),Tabla2[],2,0)</f>
        <v>Feb</v>
      </c>
      <c r="N324" s="2">
        <f>YEAR(Tabla1[[#This Row],[Fecha]])</f>
        <v>2019</v>
      </c>
      <c r="O324" s="15">
        <f>IF(Tabla1[[#This Row],[Cantidad solicitada en O/C]]=Tabla1[[#This Row],[Cantidad entregada]],1,0)</f>
        <v>0</v>
      </c>
      <c r="P324" s="15">
        <f>IF(Tabla1[[#This Row],[Días transcurridos]]&lt;=Tabla1[[#This Row],[Lead time]],1,0)</f>
        <v>1</v>
      </c>
      <c r="Q324" s="15">
        <f>Tabla1[[#This Row],[Entregas completas %]]*Tabla1[[#This Row],[Entregas a tiempo]]</f>
        <v>0</v>
      </c>
    </row>
    <row r="325" spans="1:17" x14ac:dyDescent="0.2">
      <c r="A325" s="1">
        <v>43519</v>
      </c>
      <c r="B325" s="2" t="s">
        <v>982</v>
      </c>
      <c r="C325" s="2">
        <v>348390</v>
      </c>
      <c r="D325" s="2" t="s">
        <v>330</v>
      </c>
      <c r="E325" s="2" t="s">
        <v>10</v>
      </c>
      <c r="F325" s="2" t="s">
        <v>70</v>
      </c>
      <c r="G325" s="2" t="s">
        <v>12</v>
      </c>
      <c r="H325" s="2">
        <v>213</v>
      </c>
      <c r="I325" s="2">
        <v>157</v>
      </c>
      <c r="J325" s="1">
        <v>43521</v>
      </c>
      <c r="K325" s="2">
        <f>_xlfn.DAYS(Tabla1[[#This Row],[Fecha de entrega real]],Tabla1[[#This Row],[Fecha]])</f>
        <v>2</v>
      </c>
      <c r="L325" s="2">
        <f>VLOOKUP(Tabla1[[#This Row],[Código]],Tabla1345[#All],6,0)</f>
        <v>16</v>
      </c>
      <c r="M325" s="2" t="str">
        <f>VLOOKUP(MONTH(Tabla1[[#This Row],[Fecha]]),Tabla2[],2,0)</f>
        <v>Feb</v>
      </c>
      <c r="N325" s="2">
        <f>YEAR(Tabla1[[#This Row],[Fecha]])</f>
        <v>2019</v>
      </c>
      <c r="O325" s="15">
        <f>IF(Tabla1[[#This Row],[Cantidad solicitada en O/C]]=Tabla1[[#This Row],[Cantidad entregada]],1,0)</f>
        <v>0</v>
      </c>
      <c r="P325" s="15">
        <f>IF(Tabla1[[#This Row],[Días transcurridos]]&lt;=Tabla1[[#This Row],[Lead time]],1,0)</f>
        <v>1</v>
      </c>
      <c r="Q325" s="15">
        <f>Tabla1[[#This Row],[Entregas completas %]]*Tabla1[[#This Row],[Entregas a tiempo]]</f>
        <v>0</v>
      </c>
    </row>
    <row r="326" spans="1:17" x14ac:dyDescent="0.2">
      <c r="A326" s="1">
        <v>43519</v>
      </c>
      <c r="B326" s="2" t="s">
        <v>1057</v>
      </c>
      <c r="C326" s="2">
        <v>347968</v>
      </c>
      <c r="D326" s="2" t="s">
        <v>172</v>
      </c>
      <c r="E326" s="2" t="s">
        <v>10</v>
      </c>
      <c r="F326" s="2" t="s">
        <v>79</v>
      </c>
      <c r="G326" s="2" t="s">
        <v>28</v>
      </c>
      <c r="H326" s="2">
        <v>141</v>
      </c>
      <c r="I326" s="2">
        <v>141</v>
      </c>
      <c r="J326" s="1">
        <v>43526</v>
      </c>
      <c r="K326" s="2">
        <f>_xlfn.DAYS(Tabla1[[#This Row],[Fecha de entrega real]],Tabla1[[#This Row],[Fecha]])</f>
        <v>7</v>
      </c>
      <c r="L326" s="2">
        <f>VLOOKUP(Tabla1[[#This Row],[Código]],Tabla1345[#All],6,0)</f>
        <v>26</v>
      </c>
      <c r="M326" s="2" t="str">
        <f>VLOOKUP(MONTH(Tabla1[[#This Row],[Fecha]]),Tabla2[],2,0)</f>
        <v>Feb</v>
      </c>
      <c r="N326" s="2">
        <f>YEAR(Tabla1[[#This Row],[Fecha]])</f>
        <v>2019</v>
      </c>
      <c r="O326" s="15">
        <f>IF(Tabla1[[#This Row],[Cantidad solicitada en O/C]]=Tabla1[[#This Row],[Cantidad entregada]],1,0)</f>
        <v>1</v>
      </c>
      <c r="P326" s="15">
        <f>IF(Tabla1[[#This Row],[Días transcurridos]]&lt;=Tabla1[[#This Row],[Lead time]],1,0)</f>
        <v>1</v>
      </c>
      <c r="Q326" s="15">
        <f>Tabla1[[#This Row],[Entregas completas %]]*Tabla1[[#This Row],[Entregas a tiempo]]</f>
        <v>1</v>
      </c>
    </row>
    <row r="327" spans="1:17" x14ac:dyDescent="0.2">
      <c r="A327" s="1">
        <v>43522</v>
      </c>
      <c r="B327" s="2" t="s">
        <v>946</v>
      </c>
      <c r="C327" s="2">
        <v>348083</v>
      </c>
      <c r="D327" s="2" t="s">
        <v>342</v>
      </c>
      <c r="E327" s="2" t="s">
        <v>10</v>
      </c>
      <c r="F327" s="2" t="s">
        <v>11</v>
      </c>
      <c r="G327" s="2" t="s">
        <v>38</v>
      </c>
      <c r="H327" s="2">
        <v>174</v>
      </c>
      <c r="I327" s="2">
        <v>174</v>
      </c>
      <c r="J327" s="1">
        <v>43537</v>
      </c>
      <c r="K327" s="2">
        <f>_xlfn.DAYS(Tabla1[[#This Row],[Fecha de entrega real]],Tabla1[[#This Row],[Fecha]])</f>
        <v>15</v>
      </c>
      <c r="L327" s="2">
        <f>VLOOKUP(Tabla1[[#This Row],[Código]],Tabla1345[#All],6,0)</f>
        <v>12</v>
      </c>
      <c r="M327" s="2" t="str">
        <f>VLOOKUP(MONTH(Tabla1[[#This Row],[Fecha]]),Tabla2[],2,0)</f>
        <v>Feb</v>
      </c>
      <c r="N327" s="2">
        <f>YEAR(Tabla1[[#This Row],[Fecha]])</f>
        <v>2019</v>
      </c>
      <c r="O327" s="15">
        <f>IF(Tabla1[[#This Row],[Cantidad solicitada en O/C]]=Tabla1[[#This Row],[Cantidad entregada]],1,0)</f>
        <v>1</v>
      </c>
      <c r="P327" s="15">
        <f>IF(Tabla1[[#This Row],[Días transcurridos]]&lt;=Tabla1[[#This Row],[Lead time]],1,0)</f>
        <v>0</v>
      </c>
      <c r="Q327" s="15">
        <f>Tabla1[[#This Row],[Entregas completas %]]*Tabla1[[#This Row],[Entregas a tiempo]]</f>
        <v>0</v>
      </c>
    </row>
    <row r="328" spans="1:17" x14ac:dyDescent="0.2">
      <c r="A328" s="1">
        <v>43522</v>
      </c>
      <c r="B328" s="2" t="s">
        <v>1014</v>
      </c>
      <c r="C328" s="2">
        <v>347889</v>
      </c>
      <c r="D328" s="2" t="s">
        <v>196</v>
      </c>
      <c r="E328" s="2" t="s">
        <v>10</v>
      </c>
      <c r="F328" s="2" t="s">
        <v>14</v>
      </c>
      <c r="G328" s="2" t="s">
        <v>40</v>
      </c>
      <c r="H328" s="2">
        <v>251</v>
      </c>
      <c r="I328" s="2">
        <v>251</v>
      </c>
      <c r="J328" s="1">
        <v>43523</v>
      </c>
      <c r="K328" s="2">
        <f>_xlfn.DAYS(Tabla1[[#This Row],[Fecha de entrega real]],Tabla1[[#This Row],[Fecha]])</f>
        <v>1</v>
      </c>
      <c r="L328" s="2">
        <f>VLOOKUP(Tabla1[[#This Row],[Código]],Tabla1345[#All],6,0)</f>
        <v>12</v>
      </c>
      <c r="M328" s="2" t="str">
        <f>VLOOKUP(MONTH(Tabla1[[#This Row],[Fecha]]),Tabla2[],2,0)</f>
        <v>Feb</v>
      </c>
      <c r="N328" s="2">
        <f>YEAR(Tabla1[[#This Row],[Fecha]])</f>
        <v>2019</v>
      </c>
      <c r="O328" s="15">
        <f>IF(Tabla1[[#This Row],[Cantidad solicitada en O/C]]=Tabla1[[#This Row],[Cantidad entregada]],1,0)</f>
        <v>1</v>
      </c>
      <c r="P328" s="15">
        <f>IF(Tabla1[[#This Row],[Días transcurridos]]&lt;=Tabla1[[#This Row],[Lead time]],1,0)</f>
        <v>1</v>
      </c>
      <c r="Q328" s="15">
        <f>Tabla1[[#This Row],[Entregas completas %]]*Tabla1[[#This Row],[Entregas a tiempo]]</f>
        <v>1</v>
      </c>
    </row>
    <row r="329" spans="1:17" x14ac:dyDescent="0.2">
      <c r="A329" s="1">
        <v>43522</v>
      </c>
      <c r="B329" s="2" t="s">
        <v>1062</v>
      </c>
      <c r="C329" s="2">
        <v>348877</v>
      </c>
      <c r="D329" s="2" t="s">
        <v>460</v>
      </c>
      <c r="E329" s="2" t="s">
        <v>10</v>
      </c>
      <c r="F329" s="2" t="s">
        <v>17</v>
      </c>
      <c r="G329" s="2" t="s">
        <v>36</v>
      </c>
      <c r="H329" s="2">
        <v>345</v>
      </c>
      <c r="I329" s="2">
        <v>345</v>
      </c>
      <c r="J329" s="1">
        <v>43522</v>
      </c>
      <c r="K329" s="2">
        <f>_xlfn.DAYS(Tabla1[[#This Row],[Fecha de entrega real]],Tabla1[[#This Row],[Fecha]])</f>
        <v>0</v>
      </c>
      <c r="L329" s="2">
        <f>VLOOKUP(Tabla1[[#This Row],[Código]],Tabla1345[#All],6,0)</f>
        <v>12</v>
      </c>
      <c r="M329" s="2" t="str">
        <f>VLOOKUP(MONTH(Tabla1[[#This Row],[Fecha]]),Tabla2[],2,0)</f>
        <v>Feb</v>
      </c>
      <c r="N329" s="2">
        <f>YEAR(Tabla1[[#This Row],[Fecha]])</f>
        <v>2019</v>
      </c>
      <c r="O329" s="15">
        <f>IF(Tabla1[[#This Row],[Cantidad solicitada en O/C]]=Tabla1[[#This Row],[Cantidad entregada]],1,0)</f>
        <v>1</v>
      </c>
      <c r="P329" s="15">
        <f>IF(Tabla1[[#This Row],[Días transcurridos]]&lt;=Tabla1[[#This Row],[Lead time]],1,0)</f>
        <v>1</v>
      </c>
      <c r="Q329" s="15">
        <f>Tabla1[[#This Row],[Entregas completas %]]*Tabla1[[#This Row],[Entregas a tiempo]]</f>
        <v>1</v>
      </c>
    </row>
    <row r="330" spans="1:17" x14ac:dyDescent="0.2">
      <c r="A330" s="1">
        <v>43523</v>
      </c>
      <c r="B330" s="2" t="s">
        <v>1127</v>
      </c>
      <c r="C330" s="2">
        <v>348641</v>
      </c>
      <c r="D330" s="2" t="s">
        <v>390</v>
      </c>
      <c r="E330" s="2" t="s">
        <v>10</v>
      </c>
      <c r="F330" s="2" t="s">
        <v>21</v>
      </c>
      <c r="G330" s="2" t="s">
        <v>26</v>
      </c>
      <c r="H330" s="2">
        <v>161</v>
      </c>
      <c r="I330" s="2">
        <v>161</v>
      </c>
      <c r="J330" s="1">
        <v>43525</v>
      </c>
      <c r="K330" s="2">
        <f>_xlfn.DAYS(Tabla1[[#This Row],[Fecha de entrega real]],Tabla1[[#This Row],[Fecha]])</f>
        <v>2</v>
      </c>
      <c r="L330" s="2">
        <f>VLOOKUP(Tabla1[[#This Row],[Código]],Tabla1345[#All],6,0)</f>
        <v>19</v>
      </c>
      <c r="M330" s="2" t="str">
        <f>VLOOKUP(MONTH(Tabla1[[#This Row],[Fecha]]),Tabla2[],2,0)</f>
        <v>Feb</v>
      </c>
      <c r="N330" s="2">
        <f>YEAR(Tabla1[[#This Row],[Fecha]])</f>
        <v>2019</v>
      </c>
      <c r="O330" s="15">
        <f>IF(Tabla1[[#This Row],[Cantidad solicitada en O/C]]=Tabla1[[#This Row],[Cantidad entregada]],1,0)</f>
        <v>1</v>
      </c>
      <c r="P330" s="15">
        <f>IF(Tabla1[[#This Row],[Días transcurridos]]&lt;=Tabla1[[#This Row],[Lead time]],1,0)</f>
        <v>1</v>
      </c>
      <c r="Q330" s="15">
        <f>Tabla1[[#This Row],[Entregas completas %]]*Tabla1[[#This Row],[Entregas a tiempo]]</f>
        <v>1</v>
      </c>
    </row>
    <row r="331" spans="1:17" x14ac:dyDescent="0.2">
      <c r="A331" s="1">
        <v>43524</v>
      </c>
      <c r="B331" s="2" t="s">
        <v>895</v>
      </c>
      <c r="C331" s="2">
        <v>347794</v>
      </c>
      <c r="D331" s="2" t="s">
        <v>731</v>
      </c>
      <c r="E331" s="2" t="s">
        <v>10</v>
      </c>
      <c r="F331" s="2" t="s">
        <v>65</v>
      </c>
      <c r="G331" s="2" t="s">
        <v>38</v>
      </c>
      <c r="H331" s="2">
        <v>276</v>
      </c>
      <c r="I331" s="2">
        <v>276</v>
      </c>
      <c r="J331" s="1">
        <v>43554</v>
      </c>
      <c r="K331" s="2">
        <f>_xlfn.DAYS(Tabla1[[#This Row],[Fecha de entrega real]],Tabla1[[#This Row],[Fecha]])</f>
        <v>30</v>
      </c>
      <c r="L331" s="2">
        <f>VLOOKUP(Tabla1[[#This Row],[Código]],Tabla1345[#All],6,0)</f>
        <v>15</v>
      </c>
      <c r="M331" s="2" t="str">
        <f>VLOOKUP(MONTH(Tabla1[[#This Row],[Fecha]]),Tabla2[],2,0)</f>
        <v>Feb</v>
      </c>
      <c r="N331" s="2">
        <f>YEAR(Tabla1[[#This Row],[Fecha]])</f>
        <v>2019</v>
      </c>
      <c r="O331" s="15">
        <f>IF(Tabla1[[#This Row],[Cantidad solicitada en O/C]]=Tabla1[[#This Row],[Cantidad entregada]],1,0)</f>
        <v>1</v>
      </c>
      <c r="P331" s="15">
        <f>IF(Tabla1[[#This Row],[Días transcurridos]]&lt;=Tabla1[[#This Row],[Lead time]],1,0)</f>
        <v>0</v>
      </c>
      <c r="Q331" s="15">
        <f>Tabla1[[#This Row],[Entregas completas %]]*Tabla1[[#This Row],[Entregas a tiempo]]</f>
        <v>0</v>
      </c>
    </row>
    <row r="332" spans="1:17" x14ac:dyDescent="0.2">
      <c r="A332" s="1">
        <v>43524</v>
      </c>
      <c r="B332" s="2" t="s">
        <v>1115</v>
      </c>
      <c r="C332" s="2">
        <v>348633</v>
      </c>
      <c r="D332" s="2" t="s">
        <v>173</v>
      </c>
      <c r="E332" s="2" t="s">
        <v>10</v>
      </c>
      <c r="F332" s="2" t="s">
        <v>21</v>
      </c>
      <c r="G332" s="2" t="s">
        <v>12</v>
      </c>
      <c r="H332" s="2">
        <v>446</v>
      </c>
      <c r="I332" s="2">
        <v>446</v>
      </c>
      <c r="J332" s="1">
        <v>43524</v>
      </c>
      <c r="K332" s="2">
        <f>_xlfn.DAYS(Tabla1[[#This Row],[Fecha de entrega real]],Tabla1[[#This Row],[Fecha]])</f>
        <v>0</v>
      </c>
      <c r="L332" s="2">
        <f>VLOOKUP(Tabla1[[#This Row],[Código]],Tabla1345[#All],6,0)</f>
        <v>22</v>
      </c>
      <c r="M332" s="2" t="str">
        <f>VLOOKUP(MONTH(Tabla1[[#This Row],[Fecha]]),Tabla2[],2,0)</f>
        <v>Feb</v>
      </c>
      <c r="N332" s="2">
        <f>YEAR(Tabla1[[#This Row],[Fecha]])</f>
        <v>2019</v>
      </c>
      <c r="O332" s="15">
        <f>IF(Tabla1[[#This Row],[Cantidad solicitada en O/C]]=Tabla1[[#This Row],[Cantidad entregada]],1,0)</f>
        <v>1</v>
      </c>
      <c r="P332" s="15">
        <f>IF(Tabla1[[#This Row],[Días transcurridos]]&lt;=Tabla1[[#This Row],[Lead time]],1,0)</f>
        <v>1</v>
      </c>
      <c r="Q332" s="15">
        <f>Tabla1[[#This Row],[Entregas completas %]]*Tabla1[[#This Row],[Entregas a tiempo]]</f>
        <v>1</v>
      </c>
    </row>
    <row r="333" spans="1:17" x14ac:dyDescent="0.2">
      <c r="A333" s="1">
        <v>43525</v>
      </c>
      <c r="B333" s="2" t="s">
        <v>950</v>
      </c>
      <c r="C333" s="2">
        <v>348631</v>
      </c>
      <c r="D333" s="2" t="s">
        <v>174</v>
      </c>
      <c r="E333" s="2" t="s">
        <v>10</v>
      </c>
      <c r="F333" s="2" t="s">
        <v>21</v>
      </c>
      <c r="G333" s="2" t="s">
        <v>12</v>
      </c>
      <c r="H333" s="2">
        <v>118</v>
      </c>
      <c r="I333" s="2">
        <v>105</v>
      </c>
      <c r="J333" s="1">
        <v>43525</v>
      </c>
      <c r="K333" s="2">
        <f>_xlfn.DAYS(Tabla1[[#This Row],[Fecha de entrega real]],Tabla1[[#This Row],[Fecha]])</f>
        <v>0</v>
      </c>
      <c r="L333" s="2">
        <f>VLOOKUP(Tabla1[[#This Row],[Código]],Tabla1345[#All],6,0)</f>
        <v>21</v>
      </c>
      <c r="M333" s="2" t="str">
        <f>VLOOKUP(MONTH(Tabla1[[#This Row],[Fecha]]),Tabla2[],2,0)</f>
        <v>Mar</v>
      </c>
      <c r="N333" s="2">
        <f>YEAR(Tabla1[[#This Row],[Fecha]])</f>
        <v>2019</v>
      </c>
      <c r="O333" s="15">
        <f>IF(Tabla1[[#This Row],[Cantidad solicitada en O/C]]=Tabla1[[#This Row],[Cantidad entregada]],1,0)</f>
        <v>0</v>
      </c>
      <c r="P333" s="15">
        <f>IF(Tabla1[[#This Row],[Días transcurridos]]&lt;=Tabla1[[#This Row],[Lead time]],1,0)</f>
        <v>1</v>
      </c>
      <c r="Q333" s="15">
        <f>Tabla1[[#This Row],[Entregas completas %]]*Tabla1[[#This Row],[Entregas a tiempo]]</f>
        <v>0</v>
      </c>
    </row>
    <row r="334" spans="1:17" x14ac:dyDescent="0.2">
      <c r="A334" s="1">
        <v>43526</v>
      </c>
      <c r="B334" s="2" t="s">
        <v>902</v>
      </c>
      <c r="C334" s="2">
        <v>348421</v>
      </c>
      <c r="D334" s="2" t="s">
        <v>396</v>
      </c>
      <c r="E334" s="2" t="s">
        <v>10</v>
      </c>
      <c r="F334" s="2" t="s">
        <v>17</v>
      </c>
      <c r="G334" s="2" t="s">
        <v>19</v>
      </c>
      <c r="H334" s="2">
        <v>409</v>
      </c>
      <c r="I334" s="2">
        <v>409</v>
      </c>
      <c r="J334" s="1">
        <v>43526</v>
      </c>
      <c r="K334" s="2">
        <f>_xlfn.DAYS(Tabla1[[#This Row],[Fecha de entrega real]],Tabla1[[#This Row],[Fecha]])</f>
        <v>0</v>
      </c>
      <c r="L334" s="2">
        <f>VLOOKUP(Tabla1[[#This Row],[Código]],Tabla1345[#All],6,0)</f>
        <v>15</v>
      </c>
      <c r="M334" s="2" t="str">
        <f>VLOOKUP(MONTH(Tabla1[[#This Row],[Fecha]]),Tabla2[],2,0)</f>
        <v>Mar</v>
      </c>
      <c r="N334" s="2">
        <f>YEAR(Tabla1[[#This Row],[Fecha]])</f>
        <v>2019</v>
      </c>
      <c r="O334" s="15">
        <f>IF(Tabla1[[#This Row],[Cantidad solicitada en O/C]]=Tabla1[[#This Row],[Cantidad entregada]],1,0)</f>
        <v>1</v>
      </c>
      <c r="P334" s="15">
        <f>IF(Tabla1[[#This Row],[Días transcurridos]]&lt;=Tabla1[[#This Row],[Lead time]],1,0)</f>
        <v>1</v>
      </c>
      <c r="Q334" s="15">
        <f>Tabla1[[#This Row],[Entregas completas %]]*Tabla1[[#This Row],[Entregas a tiempo]]</f>
        <v>1</v>
      </c>
    </row>
    <row r="335" spans="1:17" x14ac:dyDescent="0.2">
      <c r="A335" s="1">
        <v>43526</v>
      </c>
      <c r="B335" s="2" t="s">
        <v>1016</v>
      </c>
      <c r="C335" s="2">
        <v>347756</v>
      </c>
      <c r="D335" s="2" t="s">
        <v>442</v>
      </c>
      <c r="E335" s="2" t="s">
        <v>10</v>
      </c>
      <c r="F335" s="2" t="s">
        <v>21</v>
      </c>
      <c r="G335" s="2" t="s">
        <v>44</v>
      </c>
      <c r="H335" s="2">
        <v>431</v>
      </c>
      <c r="I335" s="2">
        <v>409</v>
      </c>
      <c r="J335" s="1">
        <v>43526</v>
      </c>
      <c r="K335" s="2">
        <f>_xlfn.DAYS(Tabla1[[#This Row],[Fecha de entrega real]],Tabla1[[#This Row],[Fecha]])</f>
        <v>0</v>
      </c>
      <c r="L335" s="2">
        <f>VLOOKUP(Tabla1[[#This Row],[Código]],Tabla1345[#All],6,0)</f>
        <v>15</v>
      </c>
      <c r="M335" s="2" t="str">
        <f>VLOOKUP(MONTH(Tabla1[[#This Row],[Fecha]]),Tabla2[],2,0)</f>
        <v>Mar</v>
      </c>
      <c r="N335" s="2">
        <f>YEAR(Tabla1[[#This Row],[Fecha]])</f>
        <v>2019</v>
      </c>
      <c r="O335" s="15">
        <f>IF(Tabla1[[#This Row],[Cantidad solicitada en O/C]]=Tabla1[[#This Row],[Cantidad entregada]],1,0)</f>
        <v>0</v>
      </c>
      <c r="P335" s="15">
        <f>IF(Tabla1[[#This Row],[Días transcurridos]]&lt;=Tabla1[[#This Row],[Lead time]],1,0)</f>
        <v>1</v>
      </c>
      <c r="Q335" s="15">
        <f>Tabla1[[#This Row],[Entregas completas %]]*Tabla1[[#This Row],[Entregas a tiempo]]</f>
        <v>0</v>
      </c>
    </row>
    <row r="336" spans="1:17" x14ac:dyDescent="0.2">
      <c r="A336" s="1">
        <v>43527</v>
      </c>
      <c r="B336" s="2" t="s">
        <v>984</v>
      </c>
      <c r="C336" s="2">
        <v>348546</v>
      </c>
      <c r="D336" s="2" t="s">
        <v>77</v>
      </c>
      <c r="E336" s="2" t="s">
        <v>10</v>
      </c>
      <c r="F336" s="2" t="s">
        <v>23</v>
      </c>
      <c r="G336" s="2" t="s">
        <v>12</v>
      </c>
      <c r="H336" s="2">
        <v>127</v>
      </c>
      <c r="I336" s="2">
        <v>127</v>
      </c>
      <c r="J336" s="1">
        <v>43555</v>
      </c>
      <c r="K336" s="2">
        <f>_xlfn.DAYS(Tabla1[[#This Row],[Fecha de entrega real]],Tabla1[[#This Row],[Fecha]])</f>
        <v>28</v>
      </c>
      <c r="L336" s="2">
        <f>VLOOKUP(Tabla1[[#This Row],[Código]],Tabla1345[#All],6,0)</f>
        <v>5</v>
      </c>
      <c r="M336" s="2" t="str">
        <f>VLOOKUP(MONTH(Tabla1[[#This Row],[Fecha]]),Tabla2[],2,0)</f>
        <v>Mar</v>
      </c>
      <c r="N336" s="2">
        <f>YEAR(Tabla1[[#This Row],[Fecha]])</f>
        <v>2019</v>
      </c>
      <c r="O336" s="15">
        <f>IF(Tabla1[[#This Row],[Cantidad solicitada en O/C]]=Tabla1[[#This Row],[Cantidad entregada]],1,0)</f>
        <v>1</v>
      </c>
      <c r="P336" s="15">
        <f>IF(Tabla1[[#This Row],[Días transcurridos]]&lt;=Tabla1[[#This Row],[Lead time]],1,0)</f>
        <v>0</v>
      </c>
      <c r="Q336" s="15">
        <f>Tabla1[[#This Row],[Entregas completas %]]*Tabla1[[#This Row],[Entregas a tiempo]]</f>
        <v>0</v>
      </c>
    </row>
    <row r="337" spans="1:17" x14ac:dyDescent="0.2">
      <c r="A337" s="1">
        <v>43527</v>
      </c>
      <c r="B337" s="2" t="s">
        <v>1255</v>
      </c>
      <c r="C337" s="2">
        <v>362658</v>
      </c>
      <c r="D337" s="2" t="s">
        <v>696</v>
      </c>
      <c r="E337" s="2" t="s">
        <v>10</v>
      </c>
      <c r="F337" s="2" t="s">
        <v>65</v>
      </c>
      <c r="G337" s="2" t="s">
        <v>12</v>
      </c>
      <c r="H337" s="2">
        <v>186</v>
      </c>
      <c r="I337" s="2">
        <v>186</v>
      </c>
      <c r="J337" s="1">
        <v>43527</v>
      </c>
      <c r="K337" s="2">
        <f>_xlfn.DAYS(Tabla1[[#This Row],[Fecha de entrega real]],Tabla1[[#This Row],[Fecha]])</f>
        <v>0</v>
      </c>
      <c r="L337" s="2">
        <f>VLOOKUP(Tabla1[[#This Row],[Código]],Tabla1345[#All],6,0)</f>
        <v>23</v>
      </c>
      <c r="M337" s="2" t="str">
        <f>VLOOKUP(MONTH(Tabla1[[#This Row],[Fecha]]),Tabla2[],2,0)</f>
        <v>Mar</v>
      </c>
      <c r="N337" s="2">
        <f>YEAR(Tabla1[[#This Row],[Fecha]])</f>
        <v>2019</v>
      </c>
      <c r="O337" s="15">
        <f>IF(Tabla1[[#This Row],[Cantidad solicitada en O/C]]=Tabla1[[#This Row],[Cantidad entregada]],1,0)</f>
        <v>1</v>
      </c>
      <c r="P337" s="15">
        <f>IF(Tabla1[[#This Row],[Días transcurridos]]&lt;=Tabla1[[#This Row],[Lead time]],1,0)</f>
        <v>1</v>
      </c>
      <c r="Q337" s="15">
        <f>Tabla1[[#This Row],[Entregas completas %]]*Tabla1[[#This Row],[Entregas a tiempo]]</f>
        <v>1</v>
      </c>
    </row>
    <row r="338" spans="1:17" x14ac:dyDescent="0.2">
      <c r="A338" s="1">
        <v>43528</v>
      </c>
      <c r="B338" s="2" t="s">
        <v>910</v>
      </c>
      <c r="C338" s="2">
        <v>348131</v>
      </c>
      <c r="D338" s="2" t="s">
        <v>42</v>
      </c>
      <c r="E338" s="2" t="s">
        <v>10</v>
      </c>
      <c r="F338" s="2" t="s">
        <v>43</v>
      </c>
      <c r="G338" s="2" t="s">
        <v>12</v>
      </c>
      <c r="H338" s="2">
        <v>456</v>
      </c>
      <c r="I338" s="2">
        <v>456</v>
      </c>
      <c r="J338" s="1">
        <v>43553</v>
      </c>
      <c r="K338" s="2">
        <f>_xlfn.DAYS(Tabla1[[#This Row],[Fecha de entrega real]],Tabla1[[#This Row],[Fecha]])</f>
        <v>25</v>
      </c>
      <c r="L338" s="2">
        <f>VLOOKUP(Tabla1[[#This Row],[Código]],Tabla1345[#All],6,0)</f>
        <v>11</v>
      </c>
      <c r="M338" s="2" t="str">
        <f>VLOOKUP(MONTH(Tabla1[[#This Row],[Fecha]]),Tabla2[],2,0)</f>
        <v>Mar</v>
      </c>
      <c r="N338" s="2">
        <f>YEAR(Tabla1[[#This Row],[Fecha]])</f>
        <v>2019</v>
      </c>
      <c r="O338" s="15">
        <f>IF(Tabla1[[#This Row],[Cantidad solicitada en O/C]]=Tabla1[[#This Row],[Cantidad entregada]],1,0)</f>
        <v>1</v>
      </c>
      <c r="P338" s="15">
        <f>IF(Tabla1[[#This Row],[Días transcurridos]]&lt;=Tabla1[[#This Row],[Lead time]],1,0)</f>
        <v>0</v>
      </c>
      <c r="Q338" s="15">
        <f>Tabla1[[#This Row],[Entregas completas %]]*Tabla1[[#This Row],[Entregas a tiempo]]</f>
        <v>0</v>
      </c>
    </row>
    <row r="339" spans="1:17" x14ac:dyDescent="0.2">
      <c r="A339" s="1">
        <v>43528</v>
      </c>
      <c r="B339" s="2" t="s">
        <v>987</v>
      </c>
      <c r="C339" s="2">
        <v>348019</v>
      </c>
      <c r="D339" s="2" t="s">
        <v>697</v>
      </c>
      <c r="E339" s="2" t="s">
        <v>10</v>
      </c>
      <c r="F339" s="2" t="s">
        <v>11</v>
      </c>
      <c r="G339" s="2" t="s">
        <v>28</v>
      </c>
      <c r="H339" s="2">
        <v>259</v>
      </c>
      <c r="I339" s="2">
        <v>238</v>
      </c>
      <c r="J339" s="1">
        <v>43528</v>
      </c>
      <c r="K339" s="2">
        <f>_xlfn.DAYS(Tabla1[[#This Row],[Fecha de entrega real]],Tabla1[[#This Row],[Fecha]])</f>
        <v>0</v>
      </c>
      <c r="L339" s="2">
        <f>VLOOKUP(Tabla1[[#This Row],[Código]],Tabla1345[#All],6,0)</f>
        <v>9</v>
      </c>
      <c r="M339" s="2" t="str">
        <f>VLOOKUP(MONTH(Tabla1[[#This Row],[Fecha]]),Tabla2[],2,0)</f>
        <v>Mar</v>
      </c>
      <c r="N339" s="2">
        <f>YEAR(Tabla1[[#This Row],[Fecha]])</f>
        <v>2019</v>
      </c>
      <c r="O339" s="15">
        <f>IF(Tabla1[[#This Row],[Cantidad solicitada en O/C]]=Tabla1[[#This Row],[Cantidad entregada]],1,0)</f>
        <v>0</v>
      </c>
      <c r="P339" s="15">
        <f>IF(Tabla1[[#This Row],[Días transcurridos]]&lt;=Tabla1[[#This Row],[Lead time]],1,0)</f>
        <v>1</v>
      </c>
      <c r="Q339" s="15">
        <f>Tabla1[[#This Row],[Entregas completas %]]*Tabla1[[#This Row],[Entregas a tiempo]]</f>
        <v>0</v>
      </c>
    </row>
    <row r="340" spans="1:17" x14ac:dyDescent="0.2">
      <c r="A340" s="1">
        <v>43530</v>
      </c>
      <c r="B340" s="2" t="s">
        <v>1002</v>
      </c>
      <c r="C340" s="2">
        <v>362724</v>
      </c>
      <c r="D340" s="2" t="s">
        <v>478</v>
      </c>
      <c r="E340" s="2" t="s">
        <v>10</v>
      </c>
      <c r="F340" s="2" t="s">
        <v>17</v>
      </c>
      <c r="G340" s="2" t="s">
        <v>15</v>
      </c>
      <c r="H340" s="2">
        <v>483</v>
      </c>
      <c r="I340" s="2">
        <v>483</v>
      </c>
      <c r="J340" s="1">
        <v>43530</v>
      </c>
      <c r="K340" s="2">
        <f>_xlfn.DAYS(Tabla1[[#This Row],[Fecha de entrega real]],Tabla1[[#This Row],[Fecha]])</f>
        <v>0</v>
      </c>
      <c r="L340" s="2">
        <f>VLOOKUP(Tabla1[[#This Row],[Código]],Tabla1345[#All],6,0)</f>
        <v>14</v>
      </c>
      <c r="M340" s="2" t="str">
        <f>VLOOKUP(MONTH(Tabla1[[#This Row],[Fecha]]),Tabla2[],2,0)</f>
        <v>Mar</v>
      </c>
      <c r="N340" s="2">
        <f>YEAR(Tabla1[[#This Row],[Fecha]])</f>
        <v>2019</v>
      </c>
      <c r="O340" s="15">
        <f>IF(Tabla1[[#This Row],[Cantidad solicitada en O/C]]=Tabla1[[#This Row],[Cantidad entregada]],1,0)</f>
        <v>1</v>
      </c>
      <c r="P340" s="15">
        <f>IF(Tabla1[[#This Row],[Días transcurridos]]&lt;=Tabla1[[#This Row],[Lead time]],1,0)</f>
        <v>1</v>
      </c>
      <c r="Q340" s="15">
        <f>Tabla1[[#This Row],[Entregas completas %]]*Tabla1[[#This Row],[Entregas a tiempo]]</f>
        <v>1</v>
      </c>
    </row>
    <row r="341" spans="1:17" x14ac:dyDescent="0.2">
      <c r="A341" s="1">
        <v>43531</v>
      </c>
      <c r="B341" s="2" t="s">
        <v>995</v>
      </c>
      <c r="C341" s="2">
        <v>348355</v>
      </c>
      <c r="D341" s="2" t="s">
        <v>540</v>
      </c>
      <c r="E341" s="2" t="s">
        <v>10</v>
      </c>
      <c r="F341" s="2" t="s">
        <v>17</v>
      </c>
      <c r="G341" s="2" t="s">
        <v>12</v>
      </c>
      <c r="H341" s="2">
        <v>491</v>
      </c>
      <c r="I341" s="2">
        <v>491</v>
      </c>
      <c r="J341" s="1">
        <v>43531</v>
      </c>
      <c r="K341" s="2">
        <f>_xlfn.DAYS(Tabla1[[#This Row],[Fecha de entrega real]],Tabla1[[#This Row],[Fecha]])</f>
        <v>0</v>
      </c>
      <c r="L341" s="2">
        <f>VLOOKUP(Tabla1[[#This Row],[Código]],Tabla1345[#All],6,0)</f>
        <v>22</v>
      </c>
      <c r="M341" s="2" t="str">
        <f>VLOOKUP(MONTH(Tabla1[[#This Row],[Fecha]]),Tabla2[],2,0)</f>
        <v>Mar</v>
      </c>
      <c r="N341" s="2">
        <f>YEAR(Tabla1[[#This Row],[Fecha]])</f>
        <v>2019</v>
      </c>
      <c r="O341" s="15">
        <f>IF(Tabla1[[#This Row],[Cantidad solicitada en O/C]]=Tabla1[[#This Row],[Cantidad entregada]],1,0)</f>
        <v>1</v>
      </c>
      <c r="P341" s="15">
        <f>IF(Tabla1[[#This Row],[Días transcurridos]]&lt;=Tabla1[[#This Row],[Lead time]],1,0)</f>
        <v>1</v>
      </c>
      <c r="Q341" s="15">
        <f>Tabla1[[#This Row],[Entregas completas %]]*Tabla1[[#This Row],[Entregas a tiempo]]</f>
        <v>1</v>
      </c>
    </row>
    <row r="342" spans="1:17" x14ac:dyDescent="0.2">
      <c r="A342" s="1">
        <v>43531</v>
      </c>
      <c r="B342" s="2" t="s">
        <v>1224</v>
      </c>
      <c r="C342" s="2">
        <v>348307</v>
      </c>
      <c r="D342" s="2" t="s">
        <v>146</v>
      </c>
      <c r="E342" s="2" t="s">
        <v>10</v>
      </c>
      <c r="F342" s="2" t="s">
        <v>43</v>
      </c>
      <c r="G342" s="2" t="s">
        <v>15</v>
      </c>
      <c r="H342" s="2">
        <v>373</v>
      </c>
      <c r="I342" s="2">
        <v>373</v>
      </c>
      <c r="J342" s="1">
        <v>43532</v>
      </c>
      <c r="K342" s="2">
        <f>_xlfn.DAYS(Tabla1[[#This Row],[Fecha de entrega real]],Tabla1[[#This Row],[Fecha]])</f>
        <v>1</v>
      </c>
      <c r="L342" s="2">
        <f>VLOOKUP(Tabla1[[#This Row],[Código]],Tabla1345[#All],6,0)</f>
        <v>16</v>
      </c>
      <c r="M342" s="2" t="str">
        <f>VLOOKUP(MONTH(Tabla1[[#This Row],[Fecha]]),Tabla2[],2,0)</f>
        <v>Mar</v>
      </c>
      <c r="N342" s="2">
        <f>YEAR(Tabla1[[#This Row],[Fecha]])</f>
        <v>2019</v>
      </c>
      <c r="O342" s="15">
        <f>IF(Tabla1[[#This Row],[Cantidad solicitada en O/C]]=Tabla1[[#This Row],[Cantidad entregada]],1,0)</f>
        <v>1</v>
      </c>
      <c r="P342" s="15">
        <f>IF(Tabla1[[#This Row],[Días transcurridos]]&lt;=Tabla1[[#This Row],[Lead time]],1,0)</f>
        <v>1</v>
      </c>
      <c r="Q342" s="15">
        <f>Tabla1[[#This Row],[Entregas completas %]]*Tabla1[[#This Row],[Entregas a tiempo]]</f>
        <v>1</v>
      </c>
    </row>
    <row r="343" spans="1:17" x14ac:dyDescent="0.2">
      <c r="A343" s="1">
        <v>43533</v>
      </c>
      <c r="B343" s="2" t="s">
        <v>1174</v>
      </c>
      <c r="C343" s="2">
        <v>347672</v>
      </c>
      <c r="D343" s="2" t="s">
        <v>553</v>
      </c>
      <c r="E343" s="2" t="s">
        <v>10</v>
      </c>
      <c r="F343" s="2" t="s">
        <v>21</v>
      </c>
      <c r="G343" s="2" t="s">
        <v>26</v>
      </c>
      <c r="H343" s="2">
        <v>396</v>
      </c>
      <c r="I343" s="2">
        <v>396</v>
      </c>
      <c r="J343" s="1">
        <v>43533</v>
      </c>
      <c r="K343" s="2">
        <f>_xlfn.DAYS(Tabla1[[#This Row],[Fecha de entrega real]],Tabla1[[#This Row],[Fecha]])</f>
        <v>0</v>
      </c>
      <c r="L343" s="2">
        <f>VLOOKUP(Tabla1[[#This Row],[Código]],Tabla1345[#All],6,0)</f>
        <v>24</v>
      </c>
      <c r="M343" s="2" t="str">
        <f>VLOOKUP(MONTH(Tabla1[[#This Row],[Fecha]]),Tabla2[],2,0)</f>
        <v>Mar</v>
      </c>
      <c r="N343" s="2">
        <f>YEAR(Tabla1[[#This Row],[Fecha]])</f>
        <v>2019</v>
      </c>
      <c r="O343" s="15">
        <f>IF(Tabla1[[#This Row],[Cantidad solicitada en O/C]]=Tabla1[[#This Row],[Cantidad entregada]],1,0)</f>
        <v>1</v>
      </c>
      <c r="P343" s="15">
        <f>IF(Tabla1[[#This Row],[Días transcurridos]]&lt;=Tabla1[[#This Row],[Lead time]],1,0)</f>
        <v>1</v>
      </c>
      <c r="Q343" s="15">
        <f>Tabla1[[#This Row],[Entregas completas %]]*Tabla1[[#This Row],[Entregas a tiempo]]</f>
        <v>1</v>
      </c>
    </row>
    <row r="344" spans="1:17" x14ac:dyDescent="0.2">
      <c r="A344" s="1">
        <v>43535</v>
      </c>
      <c r="B344" s="2" t="s">
        <v>1184</v>
      </c>
      <c r="C344" s="2">
        <v>362710</v>
      </c>
      <c r="D344" s="2" t="s">
        <v>510</v>
      </c>
      <c r="E344" s="2" t="s">
        <v>10</v>
      </c>
      <c r="F344" s="2" t="s">
        <v>17</v>
      </c>
      <c r="G344" s="2" t="s">
        <v>44</v>
      </c>
      <c r="H344" s="2">
        <v>248</v>
      </c>
      <c r="I344" s="2">
        <v>248</v>
      </c>
      <c r="J344" s="1">
        <v>43535</v>
      </c>
      <c r="K344" s="2">
        <f>_xlfn.DAYS(Tabla1[[#This Row],[Fecha de entrega real]],Tabla1[[#This Row],[Fecha]])</f>
        <v>0</v>
      </c>
      <c r="L344" s="2">
        <f>VLOOKUP(Tabla1[[#This Row],[Código]],Tabla1345[#All],6,0)</f>
        <v>26</v>
      </c>
      <c r="M344" s="2" t="str">
        <f>VLOOKUP(MONTH(Tabla1[[#This Row],[Fecha]]),Tabla2[],2,0)</f>
        <v>Mar</v>
      </c>
      <c r="N344" s="2">
        <f>YEAR(Tabla1[[#This Row],[Fecha]])</f>
        <v>2019</v>
      </c>
      <c r="O344" s="15">
        <f>IF(Tabla1[[#This Row],[Cantidad solicitada en O/C]]=Tabla1[[#This Row],[Cantidad entregada]],1,0)</f>
        <v>1</v>
      </c>
      <c r="P344" s="15">
        <f>IF(Tabla1[[#This Row],[Días transcurridos]]&lt;=Tabla1[[#This Row],[Lead time]],1,0)</f>
        <v>1</v>
      </c>
      <c r="Q344" s="15">
        <f>Tabla1[[#This Row],[Entregas completas %]]*Tabla1[[#This Row],[Entregas a tiempo]]</f>
        <v>1</v>
      </c>
    </row>
    <row r="345" spans="1:17" x14ac:dyDescent="0.2">
      <c r="A345" s="1">
        <v>43535</v>
      </c>
      <c r="B345" s="2" t="s">
        <v>1233</v>
      </c>
      <c r="C345" s="2">
        <v>348027</v>
      </c>
      <c r="D345" s="2" t="s">
        <v>551</v>
      </c>
      <c r="E345" s="2" t="s">
        <v>10</v>
      </c>
      <c r="F345" s="2" t="s">
        <v>11</v>
      </c>
      <c r="G345" s="2" t="s">
        <v>40</v>
      </c>
      <c r="H345" s="2">
        <v>282</v>
      </c>
      <c r="I345" s="2">
        <v>267</v>
      </c>
      <c r="J345" s="1">
        <v>43560</v>
      </c>
      <c r="K345" s="2">
        <f>_xlfn.DAYS(Tabla1[[#This Row],[Fecha de entrega real]],Tabla1[[#This Row],[Fecha]])</f>
        <v>25</v>
      </c>
      <c r="L345" s="2">
        <f>VLOOKUP(Tabla1[[#This Row],[Código]],Tabla1345[#All],6,0)</f>
        <v>16</v>
      </c>
      <c r="M345" s="2" t="str">
        <f>VLOOKUP(MONTH(Tabla1[[#This Row],[Fecha]]),Tabla2[],2,0)</f>
        <v>Mar</v>
      </c>
      <c r="N345" s="2">
        <f>YEAR(Tabla1[[#This Row],[Fecha]])</f>
        <v>2019</v>
      </c>
      <c r="O345" s="15">
        <f>IF(Tabla1[[#This Row],[Cantidad solicitada en O/C]]=Tabla1[[#This Row],[Cantidad entregada]],1,0)</f>
        <v>0</v>
      </c>
      <c r="P345" s="15">
        <f>IF(Tabla1[[#This Row],[Días transcurridos]]&lt;=Tabla1[[#This Row],[Lead time]],1,0)</f>
        <v>0</v>
      </c>
      <c r="Q345" s="15">
        <f>Tabla1[[#This Row],[Entregas completas %]]*Tabla1[[#This Row],[Entregas a tiempo]]</f>
        <v>0</v>
      </c>
    </row>
    <row r="346" spans="1:17" x14ac:dyDescent="0.2">
      <c r="A346" s="1">
        <v>43540</v>
      </c>
      <c r="B346" s="2" t="s">
        <v>1253</v>
      </c>
      <c r="C346" s="2">
        <v>347900</v>
      </c>
      <c r="D346" s="2" t="s">
        <v>69</v>
      </c>
      <c r="E346" s="2" t="s">
        <v>10</v>
      </c>
      <c r="F346" s="2" t="s">
        <v>70</v>
      </c>
      <c r="G346" s="2" t="s">
        <v>12</v>
      </c>
      <c r="H346" s="2">
        <v>476</v>
      </c>
      <c r="I346" s="2">
        <v>476</v>
      </c>
      <c r="J346" s="1">
        <v>43540</v>
      </c>
      <c r="K346" s="2">
        <f>_xlfn.DAYS(Tabla1[[#This Row],[Fecha de entrega real]],Tabla1[[#This Row],[Fecha]])</f>
        <v>0</v>
      </c>
      <c r="L346" s="2">
        <f>VLOOKUP(Tabla1[[#This Row],[Código]],Tabla1345[#All],6,0)</f>
        <v>30</v>
      </c>
      <c r="M346" s="2" t="str">
        <f>VLOOKUP(MONTH(Tabla1[[#This Row],[Fecha]]),Tabla2[],2,0)</f>
        <v>Mar</v>
      </c>
      <c r="N346" s="2">
        <f>YEAR(Tabla1[[#This Row],[Fecha]])</f>
        <v>2019</v>
      </c>
      <c r="O346" s="15">
        <f>IF(Tabla1[[#This Row],[Cantidad solicitada en O/C]]=Tabla1[[#This Row],[Cantidad entregada]],1,0)</f>
        <v>1</v>
      </c>
      <c r="P346" s="15">
        <f>IF(Tabla1[[#This Row],[Días transcurridos]]&lt;=Tabla1[[#This Row],[Lead time]],1,0)</f>
        <v>1</v>
      </c>
      <c r="Q346" s="15">
        <f>Tabla1[[#This Row],[Entregas completas %]]*Tabla1[[#This Row],[Entregas a tiempo]]</f>
        <v>1</v>
      </c>
    </row>
    <row r="347" spans="1:17" x14ac:dyDescent="0.2">
      <c r="A347" s="1">
        <v>43541</v>
      </c>
      <c r="B347" s="2" t="s">
        <v>1060</v>
      </c>
      <c r="C347" s="2">
        <v>348566</v>
      </c>
      <c r="D347" s="2" t="s">
        <v>219</v>
      </c>
      <c r="E347" s="2" t="s">
        <v>10</v>
      </c>
      <c r="F347" s="2" t="s">
        <v>32</v>
      </c>
      <c r="G347" s="2" t="s">
        <v>26</v>
      </c>
      <c r="H347" s="2">
        <v>341</v>
      </c>
      <c r="I347" s="2">
        <v>341</v>
      </c>
      <c r="J347" s="1">
        <v>43541</v>
      </c>
      <c r="K347" s="2">
        <f>_xlfn.DAYS(Tabla1[[#This Row],[Fecha de entrega real]],Tabla1[[#This Row],[Fecha]])</f>
        <v>0</v>
      </c>
      <c r="L347" s="2">
        <f>VLOOKUP(Tabla1[[#This Row],[Código]],Tabla1345[#All],6,0)</f>
        <v>10</v>
      </c>
      <c r="M347" s="2" t="str">
        <f>VLOOKUP(MONTH(Tabla1[[#This Row],[Fecha]]),Tabla2[],2,0)</f>
        <v>Mar</v>
      </c>
      <c r="N347" s="2">
        <f>YEAR(Tabla1[[#This Row],[Fecha]])</f>
        <v>2019</v>
      </c>
      <c r="O347" s="15">
        <f>IF(Tabla1[[#This Row],[Cantidad solicitada en O/C]]=Tabla1[[#This Row],[Cantidad entregada]],1,0)</f>
        <v>1</v>
      </c>
      <c r="P347" s="15">
        <f>IF(Tabla1[[#This Row],[Días transcurridos]]&lt;=Tabla1[[#This Row],[Lead time]],1,0)</f>
        <v>1</v>
      </c>
      <c r="Q347" s="15">
        <f>Tabla1[[#This Row],[Entregas completas %]]*Tabla1[[#This Row],[Entregas a tiempo]]</f>
        <v>1</v>
      </c>
    </row>
    <row r="348" spans="1:17" x14ac:dyDescent="0.2">
      <c r="A348" s="1">
        <v>43541</v>
      </c>
      <c r="B348" s="2" t="s">
        <v>1238</v>
      </c>
      <c r="C348" s="2">
        <v>347646</v>
      </c>
      <c r="D348" s="2" t="s">
        <v>710</v>
      </c>
      <c r="E348" s="2" t="s">
        <v>10</v>
      </c>
      <c r="F348" s="2" t="s">
        <v>21</v>
      </c>
      <c r="G348" s="2" t="s">
        <v>12</v>
      </c>
      <c r="H348" s="2">
        <v>495</v>
      </c>
      <c r="I348" s="2">
        <v>435</v>
      </c>
      <c r="J348" s="1">
        <v>43560</v>
      </c>
      <c r="K348" s="2">
        <f>_xlfn.DAYS(Tabla1[[#This Row],[Fecha de entrega real]],Tabla1[[#This Row],[Fecha]])</f>
        <v>19</v>
      </c>
      <c r="L348" s="2">
        <f>VLOOKUP(Tabla1[[#This Row],[Código]],Tabla1345[#All],6,0)</f>
        <v>6</v>
      </c>
      <c r="M348" s="2" t="str">
        <f>VLOOKUP(MONTH(Tabla1[[#This Row],[Fecha]]),Tabla2[],2,0)</f>
        <v>Mar</v>
      </c>
      <c r="N348" s="2">
        <f>YEAR(Tabla1[[#This Row],[Fecha]])</f>
        <v>2019</v>
      </c>
      <c r="O348" s="15">
        <f>IF(Tabla1[[#This Row],[Cantidad solicitada en O/C]]=Tabla1[[#This Row],[Cantidad entregada]],1,0)</f>
        <v>0</v>
      </c>
      <c r="P348" s="15">
        <f>IF(Tabla1[[#This Row],[Días transcurridos]]&lt;=Tabla1[[#This Row],[Lead time]],1,0)</f>
        <v>0</v>
      </c>
      <c r="Q348" s="15">
        <f>Tabla1[[#This Row],[Entregas completas %]]*Tabla1[[#This Row],[Entregas a tiempo]]</f>
        <v>0</v>
      </c>
    </row>
    <row r="349" spans="1:17" x14ac:dyDescent="0.2">
      <c r="A349" s="1">
        <v>43542</v>
      </c>
      <c r="B349" s="2" t="s">
        <v>1198</v>
      </c>
      <c r="C349" s="2">
        <v>353563</v>
      </c>
      <c r="D349" s="2" t="s">
        <v>664</v>
      </c>
      <c r="E349" s="2" t="s">
        <v>10</v>
      </c>
      <c r="F349" s="2" t="s">
        <v>11</v>
      </c>
      <c r="G349" s="2" t="s">
        <v>38</v>
      </c>
      <c r="H349" s="2">
        <v>346</v>
      </c>
      <c r="I349" s="2">
        <v>346</v>
      </c>
      <c r="J349" s="1">
        <v>43543</v>
      </c>
      <c r="K349" s="2">
        <f>_xlfn.DAYS(Tabla1[[#This Row],[Fecha de entrega real]],Tabla1[[#This Row],[Fecha]])</f>
        <v>1</v>
      </c>
      <c r="L349" s="2">
        <f>VLOOKUP(Tabla1[[#This Row],[Código]],Tabla1345[#All],6,0)</f>
        <v>22</v>
      </c>
      <c r="M349" s="2" t="str">
        <f>VLOOKUP(MONTH(Tabla1[[#This Row],[Fecha]]),Tabla2[],2,0)</f>
        <v>Mar</v>
      </c>
      <c r="N349" s="2">
        <f>YEAR(Tabla1[[#This Row],[Fecha]])</f>
        <v>2019</v>
      </c>
      <c r="O349" s="15">
        <f>IF(Tabla1[[#This Row],[Cantidad solicitada en O/C]]=Tabla1[[#This Row],[Cantidad entregada]],1,0)</f>
        <v>1</v>
      </c>
      <c r="P349" s="15">
        <f>IF(Tabla1[[#This Row],[Días transcurridos]]&lt;=Tabla1[[#This Row],[Lead time]],1,0)</f>
        <v>1</v>
      </c>
      <c r="Q349" s="15">
        <f>Tabla1[[#This Row],[Entregas completas %]]*Tabla1[[#This Row],[Entregas a tiempo]]</f>
        <v>1</v>
      </c>
    </row>
    <row r="350" spans="1:17" x14ac:dyDescent="0.2">
      <c r="A350" s="1">
        <v>43543</v>
      </c>
      <c r="B350" s="2" t="s">
        <v>1059</v>
      </c>
      <c r="C350" s="2">
        <v>347866</v>
      </c>
      <c r="D350" s="2" t="s">
        <v>67</v>
      </c>
      <c r="E350" s="2" t="s">
        <v>10</v>
      </c>
      <c r="F350" s="2" t="s">
        <v>25</v>
      </c>
      <c r="G350" s="2" t="s">
        <v>33</v>
      </c>
      <c r="H350" s="2">
        <v>321</v>
      </c>
      <c r="I350" s="2">
        <v>243</v>
      </c>
      <c r="J350" s="1">
        <v>43543</v>
      </c>
      <c r="K350" s="2">
        <f>_xlfn.DAYS(Tabla1[[#This Row],[Fecha de entrega real]],Tabla1[[#This Row],[Fecha]])</f>
        <v>0</v>
      </c>
      <c r="L350" s="2">
        <f>VLOOKUP(Tabla1[[#This Row],[Código]],Tabla1345[#All],6,0)</f>
        <v>30</v>
      </c>
      <c r="M350" s="2" t="str">
        <f>VLOOKUP(MONTH(Tabla1[[#This Row],[Fecha]]),Tabla2[],2,0)</f>
        <v>Mar</v>
      </c>
      <c r="N350" s="2">
        <f>YEAR(Tabla1[[#This Row],[Fecha]])</f>
        <v>2019</v>
      </c>
      <c r="O350" s="15">
        <f>IF(Tabla1[[#This Row],[Cantidad solicitada en O/C]]=Tabla1[[#This Row],[Cantidad entregada]],1,0)</f>
        <v>0</v>
      </c>
      <c r="P350" s="15">
        <f>IF(Tabla1[[#This Row],[Días transcurridos]]&lt;=Tabla1[[#This Row],[Lead time]],1,0)</f>
        <v>1</v>
      </c>
      <c r="Q350" s="15">
        <f>Tabla1[[#This Row],[Entregas completas %]]*Tabla1[[#This Row],[Entregas a tiempo]]</f>
        <v>0</v>
      </c>
    </row>
    <row r="351" spans="1:17" x14ac:dyDescent="0.2">
      <c r="A351" s="1">
        <v>43545</v>
      </c>
      <c r="B351" s="2" t="s">
        <v>976</v>
      </c>
      <c r="C351" s="2">
        <v>348261</v>
      </c>
      <c r="D351" s="2" t="s">
        <v>605</v>
      </c>
      <c r="E351" s="2" t="s">
        <v>10</v>
      </c>
      <c r="F351" s="2" t="s">
        <v>61</v>
      </c>
      <c r="G351" s="2" t="s">
        <v>33</v>
      </c>
      <c r="H351" s="2">
        <v>290</v>
      </c>
      <c r="I351" s="2">
        <v>290</v>
      </c>
      <c r="J351" s="1">
        <v>43552</v>
      </c>
      <c r="K351" s="2">
        <f>_xlfn.DAYS(Tabla1[[#This Row],[Fecha de entrega real]],Tabla1[[#This Row],[Fecha]])</f>
        <v>7</v>
      </c>
      <c r="L351" s="2">
        <f>VLOOKUP(Tabla1[[#This Row],[Código]],Tabla1345[#All],6,0)</f>
        <v>15</v>
      </c>
      <c r="M351" s="2" t="str">
        <f>VLOOKUP(MONTH(Tabla1[[#This Row],[Fecha]]),Tabla2[],2,0)</f>
        <v>Mar</v>
      </c>
      <c r="N351" s="2">
        <f>YEAR(Tabla1[[#This Row],[Fecha]])</f>
        <v>2019</v>
      </c>
      <c r="O351" s="15">
        <f>IF(Tabla1[[#This Row],[Cantidad solicitada en O/C]]=Tabla1[[#This Row],[Cantidad entregada]],1,0)</f>
        <v>1</v>
      </c>
      <c r="P351" s="15">
        <f>IF(Tabla1[[#This Row],[Días transcurridos]]&lt;=Tabla1[[#This Row],[Lead time]],1,0)</f>
        <v>1</v>
      </c>
      <c r="Q351" s="15">
        <f>Tabla1[[#This Row],[Entregas completas %]]*Tabla1[[#This Row],[Entregas a tiempo]]</f>
        <v>1</v>
      </c>
    </row>
    <row r="352" spans="1:17" x14ac:dyDescent="0.2">
      <c r="A352" s="1">
        <v>43545</v>
      </c>
      <c r="B352" s="2" t="s">
        <v>977</v>
      </c>
      <c r="C352" s="2">
        <v>347668</v>
      </c>
      <c r="D352" s="2" t="s">
        <v>174</v>
      </c>
      <c r="E352" s="2" t="s">
        <v>10</v>
      </c>
      <c r="F352" s="2" t="s">
        <v>21</v>
      </c>
      <c r="G352" s="2" t="s">
        <v>26</v>
      </c>
      <c r="H352" s="2">
        <v>218</v>
      </c>
      <c r="I352" s="2">
        <v>218</v>
      </c>
      <c r="J352" s="1">
        <v>43545</v>
      </c>
      <c r="K352" s="2">
        <f>_xlfn.DAYS(Tabla1[[#This Row],[Fecha de entrega real]],Tabla1[[#This Row],[Fecha]])</f>
        <v>0</v>
      </c>
      <c r="L352" s="2">
        <f>VLOOKUP(Tabla1[[#This Row],[Código]],Tabla1345[#All],6,0)</f>
        <v>29</v>
      </c>
      <c r="M352" s="2" t="str">
        <f>VLOOKUP(MONTH(Tabla1[[#This Row],[Fecha]]),Tabla2[],2,0)</f>
        <v>Mar</v>
      </c>
      <c r="N352" s="2">
        <f>YEAR(Tabla1[[#This Row],[Fecha]])</f>
        <v>2019</v>
      </c>
      <c r="O352" s="15">
        <f>IF(Tabla1[[#This Row],[Cantidad solicitada en O/C]]=Tabla1[[#This Row],[Cantidad entregada]],1,0)</f>
        <v>1</v>
      </c>
      <c r="P352" s="15">
        <f>IF(Tabla1[[#This Row],[Días transcurridos]]&lt;=Tabla1[[#This Row],[Lead time]],1,0)</f>
        <v>1</v>
      </c>
      <c r="Q352" s="15">
        <f>Tabla1[[#This Row],[Entregas completas %]]*Tabla1[[#This Row],[Entregas a tiempo]]</f>
        <v>1</v>
      </c>
    </row>
    <row r="353" spans="1:17" x14ac:dyDescent="0.2">
      <c r="A353" s="1">
        <v>43548</v>
      </c>
      <c r="B353" s="2" t="s">
        <v>1187</v>
      </c>
      <c r="C353" s="2">
        <v>348880</v>
      </c>
      <c r="D353" s="2" t="s">
        <v>529</v>
      </c>
      <c r="E353" s="2" t="s">
        <v>10</v>
      </c>
      <c r="F353" s="2" t="s">
        <v>17</v>
      </c>
      <c r="G353" s="2" t="s">
        <v>12</v>
      </c>
      <c r="H353" s="2">
        <v>120</v>
      </c>
      <c r="I353" s="2">
        <v>120</v>
      </c>
      <c r="J353" s="1">
        <v>43548</v>
      </c>
      <c r="K353" s="2">
        <f>_xlfn.DAYS(Tabla1[[#This Row],[Fecha de entrega real]],Tabla1[[#This Row],[Fecha]])</f>
        <v>0</v>
      </c>
      <c r="L353" s="2">
        <f>VLOOKUP(Tabla1[[#This Row],[Código]],Tabla1345[#All],6,0)</f>
        <v>16</v>
      </c>
      <c r="M353" s="2" t="str">
        <f>VLOOKUP(MONTH(Tabla1[[#This Row],[Fecha]]),Tabla2[],2,0)</f>
        <v>Mar</v>
      </c>
      <c r="N353" s="2">
        <f>YEAR(Tabla1[[#This Row],[Fecha]])</f>
        <v>2019</v>
      </c>
      <c r="O353" s="15">
        <f>IF(Tabla1[[#This Row],[Cantidad solicitada en O/C]]=Tabla1[[#This Row],[Cantidad entregada]],1,0)</f>
        <v>1</v>
      </c>
      <c r="P353" s="15">
        <f>IF(Tabla1[[#This Row],[Días transcurridos]]&lt;=Tabla1[[#This Row],[Lead time]],1,0)</f>
        <v>1</v>
      </c>
      <c r="Q353" s="15">
        <f>Tabla1[[#This Row],[Entregas completas %]]*Tabla1[[#This Row],[Entregas a tiempo]]</f>
        <v>1</v>
      </c>
    </row>
    <row r="354" spans="1:17" x14ac:dyDescent="0.2">
      <c r="A354" s="1">
        <v>43549</v>
      </c>
      <c r="B354" s="2" t="s">
        <v>1025</v>
      </c>
      <c r="C354" s="2">
        <v>348281</v>
      </c>
      <c r="D354" s="2" t="s">
        <v>275</v>
      </c>
      <c r="E354" s="2" t="s">
        <v>10</v>
      </c>
      <c r="F354" s="2" t="s">
        <v>23</v>
      </c>
      <c r="G354" s="2" t="s">
        <v>30</v>
      </c>
      <c r="H354" s="2">
        <v>286</v>
      </c>
      <c r="I354" s="2">
        <v>217</v>
      </c>
      <c r="J354" s="1">
        <v>43549</v>
      </c>
      <c r="K354" s="2">
        <f>_xlfn.DAYS(Tabla1[[#This Row],[Fecha de entrega real]],Tabla1[[#This Row],[Fecha]])</f>
        <v>0</v>
      </c>
      <c r="L354" s="2">
        <f>VLOOKUP(Tabla1[[#This Row],[Código]],Tabla1345[#All],6,0)</f>
        <v>9</v>
      </c>
      <c r="M354" s="2" t="str">
        <f>VLOOKUP(MONTH(Tabla1[[#This Row],[Fecha]]),Tabla2[],2,0)</f>
        <v>Mar</v>
      </c>
      <c r="N354" s="2">
        <f>YEAR(Tabla1[[#This Row],[Fecha]])</f>
        <v>2019</v>
      </c>
      <c r="O354" s="15">
        <f>IF(Tabla1[[#This Row],[Cantidad solicitada en O/C]]=Tabla1[[#This Row],[Cantidad entregada]],1,0)</f>
        <v>0</v>
      </c>
      <c r="P354" s="15">
        <f>IF(Tabla1[[#This Row],[Días transcurridos]]&lt;=Tabla1[[#This Row],[Lead time]],1,0)</f>
        <v>1</v>
      </c>
      <c r="Q354" s="15">
        <f>Tabla1[[#This Row],[Entregas completas %]]*Tabla1[[#This Row],[Entregas a tiempo]]</f>
        <v>0</v>
      </c>
    </row>
    <row r="355" spans="1:17" x14ac:dyDescent="0.2">
      <c r="A355" s="1">
        <v>43549</v>
      </c>
      <c r="B355" s="2" t="s">
        <v>1216</v>
      </c>
      <c r="C355" s="2">
        <v>367710</v>
      </c>
      <c r="D355" s="2" t="s">
        <v>561</v>
      </c>
      <c r="E355" s="2" t="s">
        <v>10</v>
      </c>
      <c r="F355" s="2" t="s">
        <v>61</v>
      </c>
      <c r="G355" s="2" t="s">
        <v>40</v>
      </c>
      <c r="H355" s="2">
        <v>371</v>
      </c>
      <c r="I355" s="2">
        <v>371</v>
      </c>
      <c r="J355" s="1">
        <v>43562</v>
      </c>
      <c r="K355" s="2">
        <f>_xlfn.DAYS(Tabla1[[#This Row],[Fecha de entrega real]],Tabla1[[#This Row],[Fecha]])</f>
        <v>13</v>
      </c>
      <c r="L355" s="2">
        <f>VLOOKUP(Tabla1[[#This Row],[Código]],Tabla1345[#All],6,0)</f>
        <v>29</v>
      </c>
      <c r="M355" s="2" t="str">
        <f>VLOOKUP(MONTH(Tabla1[[#This Row],[Fecha]]),Tabla2[],2,0)</f>
        <v>Mar</v>
      </c>
      <c r="N355" s="2">
        <f>YEAR(Tabla1[[#This Row],[Fecha]])</f>
        <v>2019</v>
      </c>
      <c r="O355" s="15">
        <f>IF(Tabla1[[#This Row],[Cantidad solicitada en O/C]]=Tabla1[[#This Row],[Cantidad entregada]],1,0)</f>
        <v>1</v>
      </c>
      <c r="P355" s="15">
        <f>IF(Tabla1[[#This Row],[Días transcurridos]]&lt;=Tabla1[[#This Row],[Lead time]],1,0)</f>
        <v>1</v>
      </c>
      <c r="Q355" s="15">
        <f>Tabla1[[#This Row],[Entregas completas %]]*Tabla1[[#This Row],[Entregas a tiempo]]</f>
        <v>1</v>
      </c>
    </row>
    <row r="356" spans="1:17" x14ac:dyDescent="0.2">
      <c r="A356" s="1">
        <v>43552</v>
      </c>
      <c r="B356" s="2" t="s">
        <v>870</v>
      </c>
      <c r="C356" s="2">
        <v>348407</v>
      </c>
      <c r="D356" s="2" t="s">
        <v>739</v>
      </c>
      <c r="E356" s="2" t="s">
        <v>10</v>
      </c>
      <c r="F356" s="2" t="s">
        <v>17</v>
      </c>
      <c r="G356" s="2" t="s">
        <v>15</v>
      </c>
      <c r="H356" s="2">
        <v>402</v>
      </c>
      <c r="I356" s="2">
        <v>402</v>
      </c>
      <c r="J356" s="1">
        <v>43552</v>
      </c>
      <c r="K356" s="2">
        <f>_xlfn.DAYS(Tabla1[[#This Row],[Fecha de entrega real]],Tabla1[[#This Row],[Fecha]])</f>
        <v>0</v>
      </c>
      <c r="L356" s="2">
        <f>VLOOKUP(Tabla1[[#This Row],[Código]],Tabla1345[#All],6,0)</f>
        <v>22</v>
      </c>
      <c r="M356" s="2" t="str">
        <f>VLOOKUP(MONTH(Tabla1[[#This Row],[Fecha]]),Tabla2[],2,0)</f>
        <v>Mar</v>
      </c>
      <c r="N356" s="2">
        <f>YEAR(Tabla1[[#This Row],[Fecha]])</f>
        <v>2019</v>
      </c>
      <c r="O356" s="15">
        <f>IF(Tabla1[[#This Row],[Cantidad solicitada en O/C]]=Tabla1[[#This Row],[Cantidad entregada]],1,0)</f>
        <v>1</v>
      </c>
      <c r="P356" s="15">
        <f>IF(Tabla1[[#This Row],[Días transcurridos]]&lt;=Tabla1[[#This Row],[Lead time]],1,0)</f>
        <v>1</v>
      </c>
      <c r="Q356" s="15">
        <f>Tabla1[[#This Row],[Entregas completas %]]*Tabla1[[#This Row],[Entregas a tiempo]]</f>
        <v>1</v>
      </c>
    </row>
    <row r="357" spans="1:17" x14ac:dyDescent="0.2">
      <c r="A357" s="1">
        <v>43552</v>
      </c>
      <c r="B357" s="2" t="s">
        <v>1219</v>
      </c>
      <c r="C357" s="2">
        <v>348812</v>
      </c>
      <c r="D357" s="2" t="s">
        <v>264</v>
      </c>
      <c r="E357" s="2" t="s">
        <v>10</v>
      </c>
      <c r="F357" s="2" t="s">
        <v>17</v>
      </c>
      <c r="G357" s="2" t="s">
        <v>12</v>
      </c>
      <c r="H357" s="2">
        <v>197</v>
      </c>
      <c r="I357" s="2">
        <v>197</v>
      </c>
      <c r="J357" s="1">
        <v>43576</v>
      </c>
      <c r="K357" s="2">
        <f>_xlfn.DAYS(Tabla1[[#This Row],[Fecha de entrega real]],Tabla1[[#This Row],[Fecha]])</f>
        <v>24</v>
      </c>
      <c r="L357" s="2">
        <f>VLOOKUP(Tabla1[[#This Row],[Código]],Tabla1345[#All],6,0)</f>
        <v>5</v>
      </c>
      <c r="M357" s="2" t="str">
        <f>VLOOKUP(MONTH(Tabla1[[#This Row],[Fecha]]),Tabla2[],2,0)</f>
        <v>Mar</v>
      </c>
      <c r="N357" s="2">
        <f>YEAR(Tabla1[[#This Row],[Fecha]])</f>
        <v>2019</v>
      </c>
      <c r="O357" s="15">
        <f>IF(Tabla1[[#This Row],[Cantidad solicitada en O/C]]=Tabla1[[#This Row],[Cantidad entregada]],1,0)</f>
        <v>1</v>
      </c>
      <c r="P357" s="15">
        <f>IF(Tabla1[[#This Row],[Días transcurridos]]&lt;=Tabla1[[#This Row],[Lead time]],1,0)</f>
        <v>0</v>
      </c>
      <c r="Q357" s="15">
        <f>Tabla1[[#This Row],[Entregas completas %]]*Tabla1[[#This Row],[Entregas a tiempo]]</f>
        <v>0</v>
      </c>
    </row>
    <row r="358" spans="1:17" x14ac:dyDescent="0.2">
      <c r="A358" s="1">
        <v>43554</v>
      </c>
      <c r="B358" s="2" t="s">
        <v>867</v>
      </c>
      <c r="C358" s="2">
        <v>348062</v>
      </c>
      <c r="D358" s="2" t="s">
        <v>670</v>
      </c>
      <c r="E358" s="2" t="s">
        <v>10</v>
      </c>
      <c r="F358" s="2" t="s">
        <v>11</v>
      </c>
      <c r="G358" s="2" t="s">
        <v>12</v>
      </c>
      <c r="H358" s="2">
        <v>449</v>
      </c>
      <c r="I358" s="2">
        <v>426</v>
      </c>
      <c r="J358" s="1">
        <v>43554</v>
      </c>
      <c r="K358" s="2">
        <f>_xlfn.DAYS(Tabla1[[#This Row],[Fecha de entrega real]],Tabla1[[#This Row],[Fecha]])</f>
        <v>0</v>
      </c>
      <c r="L358" s="2">
        <f>VLOOKUP(Tabla1[[#This Row],[Código]],Tabla1345[#All],6,0)</f>
        <v>26</v>
      </c>
      <c r="M358" s="2" t="str">
        <f>VLOOKUP(MONTH(Tabla1[[#This Row],[Fecha]]),Tabla2[],2,0)</f>
        <v>Mar</v>
      </c>
      <c r="N358" s="2">
        <f>YEAR(Tabla1[[#This Row],[Fecha]])</f>
        <v>2019</v>
      </c>
      <c r="O358" s="15">
        <f>IF(Tabla1[[#This Row],[Cantidad solicitada en O/C]]=Tabla1[[#This Row],[Cantidad entregada]],1,0)</f>
        <v>0</v>
      </c>
      <c r="P358" s="15">
        <f>IF(Tabla1[[#This Row],[Días transcurridos]]&lt;=Tabla1[[#This Row],[Lead time]],1,0)</f>
        <v>1</v>
      </c>
      <c r="Q358" s="15">
        <f>Tabla1[[#This Row],[Entregas completas %]]*Tabla1[[#This Row],[Entregas a tiempo]]</f>
        <v>0</v>
      </c>
    </row>
    <row r="359" spans="1:17" x14ac:dyDescent="0.2">
      <c r="A359" s="1">
        <v>43555</v>
      </c>
      <c r="B359" s="2" t="s">
        <v>955</v>
      </c>
      <c r="C359" s="2">
        <v>362728</v>
      </c>
      <c r="D359" s="2" t="s">
        <v>782</v>
      </c>
      <c r="E359" s="2" t="s">
        <v>10</v>
      </c>
      <c r="F359" s="2" t="s">
        <v>61</v>
      </c>
      <c r="G359" s="2" t="s">
        <v>15</v>
      </c>
      <c r="H359" s="2">
        <v>193</v>
      </c>
      <c r="I359" s="2">
        <v>193</v>
      </c>
      <c r="J359" s="1">
        <v>43555</v>
      </c>
      <c r="K359" s="2">
        <f>_xlfn.DAYS(Tabla1[[#This Row],[Fecha de entrega real]],Tabla1[[#This Row],[Fecha]])</f>
        <v>0</v>
      </c>
      <c r="L359" s="2">
        <f>VLOOKUP(Tabla1[[#This Row],[Código]],Tabla1345[#All],6,0)</f>
        <v>23</v>
      </c>
      <c r="M359" s="2" t="str">
        <f>VLOOKUP(MONTH(Tabla1[[#This Row],[Fecha]]),Tabla2[],2,0)</f>
        <v>Mar</v>
      </c>
      <c r="N359" s="2">
        <f>YEAR(Tabla1[[#This Row],[Fecha]])</f>
        <v>2019</v>
      </c>
      <c r="O359" s="15">
        <f>IF(Tabla1[[#This Row],[Cantidad solicitada en O/C]]=Tabla1[[#This Row],[Cantidad entregada]],1,0)</f>
        <v>1</v>
      </c>
      <c r="P359" s="15">
        <f>IF(Tabla1[[#This Row],[Días transcurridos]]&lt;=Tabla1[[#This Row],[Lead time]],1,0)</f>
        <v>1</v>
      </c>
      <c r="Q359" s="15">
        <f>Tabla1[[#This Row],[Entregas completas %]]*Tabla1[[#This Row],[Entregas a tiempo]]</f>
        <v>1</v>
      </c>
    </row>
    <row r="360" spans="1:17" x14ac:dyDescent="0.2">
      <c r="A360" s="1">
        <v>43556</v>
      </c>
      <c r="B360" s="2" t="s">
        <v>1132</v>
      </c>
      <c r="C360" s="2">
        <v>348517</v>
      </c>
      <c r="D360" s="2" t="s">
        <v>20</v>
      </c>
      <c r="E360" s="2" t="s">
        <v>10</v>
      </c>
      <c r="F360" s="2" t="s">
        <v>21</v>
      </c>
      <c r="G360" s="2" t="s">
        <v>12</v>
      </c>
      <c r="H360" s="2">
        <v>211</v>
      </c>
      <c r="I360" s="2">
        <v>211</v>
      </c>
      <c r="J360" s="1">
        <v>43556</v>
      </c>
      <c r="K360" s="2">
        <f>_xlfn.DAYS(Tabla1[[#This Row],[Fecha de entrega real]],Tabla1[[#This Row],[Fecha]])</f>
        <v>0</v>
      </c>
      <c r="L360" s="2">
        <f>VLOOKUP(Tabla1[[#This Row],[Código]],Tabla1345[#All],6,0)</f>
        <v>18</v>
      </c>
      <c r="M360" s="2" t="str">
        <f>VLOOKUP(MONTH(Tabla1[[#This Row],[Fecha]]),Tabla2[],2,0)</f>
        <v>Abr</v>
      </c>
      <c r="N360" s="2">
        <f>YEAR(Tabla1[[#This Row],[Fecha]])</f>
        <v>2019</v>
      </c>
      <c r="O360" s="15">
        <f>IF(Tabla1[[#This Row],[Cantidad solicitada en O/C]]=Tabla1[[#This Row],[Cantidad entregada]],1,0)</f>
        <v>1</v>
      </c>
      <c r="P360" s="15">
        <f>IF(Tabla1[[#This Row],[Días transcurridos]]&lt;=Tabla1[[#This Row],[Lead time]],1,0)</f>
        <v>1</v>
      </c>
      <c r="Q360" s="15">
        <f>Tabla1[[#This Row],[Entregas completas %]]*Tabla1[[#This Row],[Entregas a tiempo]]</f>
        <v>1</v>
      </c>
    </row>
    <row r="361" spans="1:17" x14ac:dyDescent="0.2">
      <c r="A361" s="1">
        <v>43557</v>
      </c>
      <c r="B361" s="2" t="s">
        <v>1035</v>
      </c>
      <c r="C361" s="2">
        <v>347887</v>
      </c>
      <c r="D361" s="2" t="s">
        <v>195</v>
      </c>
      <c r="E361" s="2" t="s">
        <v>10</v>
      </c>
      <c r="F361" s="2" t="s">
        <v>14</v>
      </c>
      <c r="G361" s="2" t="s">
        <v>15</v>
      </c>
      <c r="H361" s="2">
        <v>292</v>
      </c>
      <c r="I361" s="2">
        <v>292</v>
      </c>
      <c r="J361" s="1">
        <v>43557</v>
      </c>
      <c r="K361" s="2">
        <f>_xlfn.DAYS(Tabla1[[#This Row],[Fecha de entrega real]],Tabla1[[#This Row],[Fecha]])</f>
        <v>0</v>
      </c>
      <c r="L361" s="2">
        <f>VLOOKUP(Tabla1[[#This Row],[Código]],Tabla1345[#All],6,0)</f>
        <v>21</v>
      </c>
      <c r="M361" s="2" t="str">
        <f>VLOOKUP(MONTH(Tabla1[[#This Row],[Fecha]]),Tabla2[],2,0)</f>
        <v>Abr</v>
      </c>
      <c r="N361" s="2">
        <f>YEAR(Tabla1[[#This Row],[Fecha]])</f>
        <v>2019</v>
      </c>
      <c r="O361" s="15">
        <f>IF(Tabla1[[#This Row],[Cantidad solicitada en O/C]]=Tabla1[[#This Row],[Cantidad entregada]],1,0)</f>
        <v>1</v>
      </c>
      <c r="P361" s="15">
        <f>IF(Tabla1[[#This Row],[Días transcurridos]]&lt;=Tabla1[[#This Row],[Lead time]],1,0)</f>
        <v>1</v>
      </c>
      <c r="Q361" s="15">
        <f>Tabla1[[#This Row],[Entregas completas %]]*Tabla1[[#This Row],[Entregas a tiempo]]</f>
        <v>1</v>
      </c>
    </row>
    <row r="362" spans="1:17" x14ac:dyDescent="0.2">
      <c r="A362" s="1">
        <v>43559</v>
      </c>
      <c r="B362" s="2" t="s">
        <v>1190</v>
      </c>
      <c r="C362" s="2">
        <v>367859</v>
      </c>
      <c r="D362" s="2" t="s">
        <v>727</v>
      </c>
      <c r="E362" s="2" t="s">
        <v>10</v>
      </c>
      <c r="F362" s="2" t="s">
        <v>17</v>
      </c>
      <c r="G362" s="2" t="s">
        <v>15</v>
      </c>
      <c r="H362" s="2">
        <v>254</v>
      </c>
      <c r="I362" s="2">
        <v>187</v>
      </c>
      <c r="J362" s="1">
        <v>43559</v>
      </c>
      <c r="K362" s="2">
        <f>_xlfn.DAYS(Tabla1[[#This Row],[Fecha de entrega real]],Tabla1[[#This Row],[Fecha]])</f>
        <v>0</v>
      </c>
      <c r="L362" s="2">
        <f>VLOOKUP(Tabla1[[#This Row],[Código]],Tabla1345[#All],6,0)</f>
        <v>15</v>
      </c>
      <c r="M362" s="2" t="str">
        <f>VLOOKUP(MONTH(Tabla1[[#This Row],[Fecha]]),Tabla2[],2,0)</f>
        <v>Abr</v>
      </c>
      <c r="N362" s="2">
        <f>YEAR(Tabla1[[#This Row],[Fecha]])</f>
        <v>2019</v>
      </c>
      <c r="O362" s="15">
        <f>IF(Tabla1[[#This Row],[Cantidad solicitada en O/C]]=Tabla1[[#This Row],[Cantidad entregada]],1,0)</f>
        <v>0</v>
      </c>
      <c r="P362" s="15">
        <f>IF(Tabla1[[#This Row],[Días transcurridos]]&lt;=Tabla1[[#This Row],[Lead time]],1,0)</f>
        <v>1</v>
      </c>
      <c r="Q362" s="15">
        <f>Tabla1[[#This Row],[Entregas completas %]]*Tabla1[[#This Row],[Entregas a tiempo]]</f>
        <v>0</v>
      </c>
    </row>
    <row r="363" spans="1:17" x14ac:dyDescent="0.2">
      <c r="A363" s="1">
        <v>43560</v>
      </c>
      <c r="B363" s="2" t="s">
        <v>1188</v>
      </c>
      <c r="C363" s="2">
        <v>348519</v>
      </c>
      <c r="D363" s="2" t="s">
        <v>339</v>
      </c>
      <c r="E363" s="2" t="s">
        <v>10</v>
      </c>
      <c r="F363" s="2" t="s">
        <v>21</v>
      </c>
      <c r="G363" s="2" t="s">
        <v>19</v>
      </c>
      <c r="H363" s="2">
        <v>434</v>
      </c>
      <c r="I363" s="2">
        <v>434</v>
      </c>
      <c r="J363" s="1">
        <v>43560</v>
      </c>
      <c r="K363" s="2">
        <f>_xlfn.DAYS(Tabla1[[#This Row],[Fecha de entrega real]],Tabla1[[#This Row],[Fecha]])</f>
        <v>0</v>
      </c>
      <c r="L363" s="2">
        <f>VLOOKUP(Tabla1[[#This Row],[Código]],Tabla1345[#All],6,0)</f>
        <v>14</v>
      </c>
      <c r="M363" s="2" t="str">
        <f>VLOOKUP(MONTH(Tabla1[[#This Row],[Fecha]]),Tabla2[],2,0)</f>
        <v>Abr</v>
      </c>
      <c r="N363" s="2">
        <f>YEAR(Tabla1[[#This Row],[Fecha]])</f>
        <v>2019</v>
      </c>
      <c r="O363" s="15">
        <f>IF(Tabla1[[#This Row],[Cantidad solicitada en O/C]]=Tabla1[[#This Row],[Cantidad entregada]],1,0)</f>
        <v>1</v>
      </c>
      <c r="P363" s="15">
        <f>IF(Tabla1[[#This Row],[Días transcurridos]]&lt;=Tabla1[[#This Row],[Lead time]],1,0)</f>
        <v>1</v>
      </c>
      <c r="Q363" s="15">
        <f>Tabla1[[#This Row],[Entregas completas %]]*Tabla1[[#This Row],[Entregas a tiempo]]</f>
        <v>1</v>
      </c>
    </row>
    <row r="364" spans="1:17" x14ac:dyDescent="0.2">
      <c r="A364" s="1">
        <v>43561</v>
      </c>
      <c r="B364" s="2" t="s">
        <v>873</v>
      </c>
      <c r="C364" s="2">
        <v>348550</v>
      </c>
      <c r="D364" s="2" t="s">
        <v>301</v>
      </c>
      <c r="E364" s="2" t="s">
        <v>10</v>
      </c>
      <c r="F364" s="2" t="s">
        <v>23</v>
      </c>
      <c r="G364" s="2" t="s">
        <v>30</v>
      </c>
      <c r="H364" s="2">
        <v>408</v>
      </c>
      <c r="I364" s="2">
        <v>408</v>
      </c>
      <c r="J364" s="1">
        <v>43586</v>
      </c>
      <c r="K364" s="2">
        <f>_xlfn.DAYS(Tabla1[[#This Row],[Fecha de entrega real]],Tabla1[[#This Row],[Fecha]])</f>
        <v>25</v>
      </c>
      <c r="L364" s="2">
        <f>VLOOKUP(Tabla1[[#This Row],[Código]],Tabla1345[#All],6,0)</f>
        <v>28</v>
      </c>
      <c r="M364" s="2" t="str">
        <f>VLOOKUP(MONTH(Tabla1[[#This Row],[Fecha]]),Tabla2[],2,0)</f>
        <v>Abr</v>
      </c>
      <c r="N364" s="2">
        <f>YEAR(Tabla1[[#This Row],[Fecha]])</f>
        <v>2019</v>
      </c>
      <c r="O364" s="15">
        <f>IF(Tabla1[[#This Row],[Cantidad solicitada en O/C]]=Tabla1[[#This Row],[Cantidad entregada]],1,0)</f>
        <v>1</v>
      </c>
      <c r="P364" s="15">
        <f>IF(Tabla1[[#This Row],[Días transcurridos]]&lt;=Tabla1[[#This Row],[Lead time]],1,0)</f>
        <v>1</v>
      </c>
      <c r="Q364" s="15">
        <f>Tabla1[[#This Row],[Entregas completas %]]*Tabla1[[#This Row],[Entregas a tiempo]]</f>
        <v>1</v>
      </c>
    </row>
    <row r="365" spans="1:17" x14ac:dyDescent="0.2">
      <c r="A365" s="1">
        <v>43565</v>
      </c>
      <c r="B365" s="2" t="s">
        <v>1003</v>
      </c>
      <c r="C365" s="2">
        <v>348417</v>
      </c>
      <c r="D365" s="2" t="s">
        <v>406</v>
      </c>
      <c r="E365" s="2" t="s">
        <v>10</v>
      </c>
      <c r="F365" s="2" t="s">
        <v>17</v>
      </c>
      <c r="G365" s="2" t="s">
        <v>12</v>
      </c>
      <c r="H365" s="2">
        <v>431</v>
      </c>
      <c r="I365" s="2">
        <v>431</v>
      </c>
      <c r="J365" s="1">
        <v>43565</v>
      </c>
      <c r="K365" s="2">
        <f>_xlfn.DAYS(Tabla1[[#This Row],[Fecha de entrega real]],Tabla1[[#This Row],[Fecha]])</f>
        <v>0</v>
      </c>
      <c r="L365" s="2">
        <f>VLOOKUP(Tabla1[[#This Row],[Código]],Tabla1345[#All],6,0)</f>
        <v>10</v>
      </c>
      <c r="M365" s="2" t="str">
        <f>VLOOKUP(MONTH(Tabla1[[#This Row],[Fecha]]),Tabla2[],2,0)</f>
        <v>Abr</v>
      </c>
      <c r="N365" s="2">
        <f>YEAR(Tabla1[[#This Row],[Fecha]])</f>
        <v>2019</v>
      </c>
      <c r="O365" s="15">
        <f>IF(Tabla1[[#This Row],[Cantidad solicitada en O/C]]=Tabla1[[#This Row],[Cantidad entregada]],1,0)</f>
        <v>1</v>
      </c>
      <c r="P365" s="15">
        <f>IF(Tabla1[[#This Row],[Días transcurridos]]&lt;=Tabla1[[#This Row],[Lead time]],1,0)</f>
        <v>1</v>
      </c>
      <c r="Q365" s="15">
        <f>Tabla1[[#This Row],[Entregas completas %]]*Tabla1[[#This Row],[Entregas a tiempo]]</f>
        <v>1</v>
      </c>
    </row>
    <row r="366" spans="1:17" x14ac:dyDescent="0.2">
      <c r="A366" s="1">
        <v>43566</v>
      </c>
      <c r="B366" s="2" t="s">
        <v>1000</v>
      </c>
      <c r="C366" s="2">
        <v>367834</v>
      </c>
      <c r="D366" s="2" t="s">
        <v>778</v>
      </c>
      <c r="E366" s="2" t="s">
        <v>10</v>
      </c>
      <c r="F366" s="2" t="s">
        <v>17</v>
      </c>
      <c r="G366" s="2" t="s">
        <v>44</v>
      </c>
      <c r="H366" s="2">
        <v>175</v>
      </c>
      <c r="I366" s="2">
        <v>175</v>
      </c>
      <c r="J366" s="1">
        <v>43566</v>
      </c>
      <c r="K366" s="2">
        <f>_xlfn.DAYS(Tabla1[[#This Row],[Fecha de entrega real]],Tabla1[[#This Row],[Fecha]])</f>
        <v>0</v>
      </c>
      <c r="L366" s="2">
        <f>VLOOKUP(Tabla1[[#This Row],[Código]],Tabla1345[#All],6,0)</f>
        <v>15</v>
      </c>
      <c r="M366" s="2" t="str">
        <f>VLOOKUP(MONTH(Tabla1[[#This Row],[Fecha]]),Tabla2[],2,0)</f>
        <v>Abr</v>
      </c>
      <c r="N366" s="2">
        <f>YEAR(Tabla1[[#This Row],[Fecha]])</f>
        <v>2019</v>
      </c>
      <c r="O366" s="15">
        <f>IF(Tabla1[[#This Row],[Cantidad solicitada en O/C]]=Tabla1[[#This Row],[Cantidad entregada]],1,0)</f>
        <v>1</v>
      </c>
      <c r="P366" s="15">
        <f>IF(Tabla1[[#This Row],[Días transcurridos]]&lt;=Tabla1[[#This Row],[Lead time]],1,0)</f>
        <v>1</v>
      </c>
      <c r="Q366" s="15">
        <f>Tabla1[[#This Row],[Entregas completas %]]*Tabla1[[#This Row],[Entregas a tiempo]]</f>
        <v>1</v>
      </c>
    </row>
    <row r="367" spans="1:17" x14ac:dyDescent="0.2">
      <c r="A367" s="1">
        <v>43566</v>
      </c>
      <c r="B367" s="2" t="s">
        <v>1206</v>
      </c>
      <c r="C367" s="2">
        <v>347817</v>
      </c>
      <c r="D367" s="2" t="s">
        <v>623</v>
      </c>
      <c r="E367" s="2" t="s">
        <v>10</v>
      </c>
      <c r="F367" s="2" t="s">
        <v>21</v>
      </c>
      <c r="G367" s="2" t="s">
        <v>19</v>
      </c>
      <c r="H367" s="2">
        <v>294</v>
      </c>
      <c r="I367" s="2">
        <v>294</v>
      </c>
      <c r="J367" s="1">
        <v>43566</v>
      </c>
      <c r="K367" s="2">
        <f>_xlfn.DAYS(Tabla1[[#This Row],[Fecha de entrega real]],Tabla1[[#This Row],[Fecha]])</f>
        <v>0</v>
      </c>
      <c r="L367" s="2">
        <f>VLOOKUP(Tabla1[[#This Row],[Código]],Tabla1345[#All],6,0)</f>
        <v>27</v>
      </c>
      <c r="M367" s="2" t="str">
        <f>VLOOKUP(MONTH(Tabla1[[#This Row],[Fecha]]),Tabla2[],2,0)</f>
        <v>Abr</v>
      </c>
      <c r="N367" s="2">
        <f>YEAR(Tabla1[[#This Row],[Fecha]])</f>
        <v>2019</v>
      </c>
      <c r="O367" s="15">
        <f>IF(Tabla1[[#This Row],[Cantidad solicitada en O/C]]=Tabla1[[#This Row],[Cantidad entregada]],1,0)</f>
        <v>1</v>
      </c>
      <c r="P367" s="15">
        <f>IF(Tabla1[[#This Row],[Días transcurridos]]&lt;=Tabla1[[#This Row],[Lead time]],1,0)</f>
        <v>1</v>
      </c>
      <c r="Q367" s="15">
        <f>Tabla1[[#This Row],[Entregas completas %]]*Tabla1[[#This Row],[Entregas a tiempo]]</f>
        <v>1</v>
      </c>
    </row>
    <row r="368" spans="1:17" x14ac:dyDescent="0.2">
      <c r="A368" s="1">
        <v>43567</v>
      </c>
      <c r="B368" s="2" t="s">
        <v>924</v>
      </c>
      <c r="C368" s="2">
        <v>348534</v>
      </c>
      <c r="D368" s="2" t="s">
        <v>90</v>
      </c>
      <c r="E368" s="2" t="s">
        <v>10</v>
      </c>
      <c r="F368" s="2" t="s">
        <v>21</v>
      </c>
      <c r="G368" s="2" t="s">
        <v>30</v>
      </c>
      <c r="H368" s="2">
        <v>380</v>
      </c>
      <c r="I368" s="2">
        <v>380</v>
      </c>
      <c r="J368" s="1">
        <v>43597</v>
      </c>
      <c r="K368" s="2">
        <f>_xlfn.DAYS(Tabla1[[#This Row],[Fecha de entrega real]],Tabla1[[#This Row],[Fecha]])</f>
        <v>30</v>
      </c>
      <c r="L368" s="2">
        <f>VLOOKUP(Tabla1[[#This Row],[Código]],Tabla1345[#All],6,0)</f>
        <v>10</v>
      </c>
      <c r="M368" s="2" t="str">
        <f>VLOOKUP(MONTH(Tabla1[[#This Row],[Fecha]]),Tabla2[],2,0)</f>
        <v>Abr</v>
      </c>
      <c r="N368" s="2">
        <f>YEAR(Tabla1[[#This Row],[Fecha]])</f>
        <v>2019</v>
      </c>
      <c r="O368" s="15">
        <f>IF(Tabla1[[#This Row],[Cantidad solicitada en O/C]]=Tabla1[[#This Row],[Cantidad entregada]],1,0)</f>
        <v>1</v>
      </c>
      <c r="P368" s="15">
        <f>IF(Tabla1[[#This Row],[Días transcurridos]]&lt;=Tabla1[[#This Row],[Lead time]],1,0)</f>
        <v>0</v>
      </c>
      <c r="Q368" s="15">
        <f>Tabla1[[#This Row],[Entregas completas %]]*Tabla1[[#This Row],[Entregas a tiempo]]</f>
        <v>0</v>
      </c>
    </row>
    <row r="369" spans="1:17" x14ac:dyDescent="0.2">
      <c r="A369" s="1">
        <v>43567</v>
      </c>
      <c r="B369" s="2" t="s">
        <v>994</v>
      </c>
      <c r="C369" s="2">
        <v>348104</v>
      </c>
      <c r="D369" s="2" t="s">
        <v>719</v>
      </c>
      <c r="E369" s="2" t="s">
        <v>10</v>
      </c>
      <c r="F369" s="2" t="s">
        <v>32</v>
      </c>
      <c r="G369" s="2" t="s">
        <v>26</v>
      </c>
      <c r="H369" s="2">
        <v>161</v>
      </c>
      <c r="I369" s="2">
        <v>161</v>
      </c>
      <c r="J369" s="1">
        <v>43567</v>
      </c>
      <c r="K369" s="2">
        <f>_xlfn.DAYS(Tabla1[[#This Row],[Fecha de entrega real]],Tabla1[[#This Row],[Fecha]])</f>
        <v>0</v>
      </c>
      <c r="L369" s="2">
        <f>VLOOKUP(Tabla1[[#This Row],[Código]],Tabla1345[#All],6,0)</f>
        <v>26</v>
      </c>
      <c r="M369" s="2" t="str">
        <f>VLOOKUP(MONTH(Tabla1[[#This Row],[Fecha]]),Tabla2[],2,0)</f>
        <v>Abr</v>
      </c>
      <c r="N369" s="2">
        <f>YEAR(Tabla1[[#This Row],[Fecha]])</f>
        <v>2019</v>
      </c>
      <c r="O369" s="15">
        <f>IF(Tabla1[[#This Row],[Cantidad solicitada en O/C]]=Tabla1[[#This Row],[Cantidad entregada]],1,0)</f>
        <v>1</v>
      </c>
      <c r="P369" s="15">
        <f>IF(Tabla1[[#This Row],[Días transcurridos]]&lt;=Tabla1[[#This Row],[Lead time]],1,0)</f>
        <v>1</v>
      </c>
      <c r="Q369" s="15">
        <f>Tabla1[[#This Row],[Entregas completas %]]*Tabla1[[#This Row],[Entregas a tiempo]]</f>
        <v>1</v>
      </c>
    </row>
    <row r="370" spans="1:17" x14ac:dyDescent="0.2">
      <c r="A370" s="1">
        <v>43567</v>
      </c>
      <c r="B370" s="2" t="s">
        <v>1147</v>
      </c>
      <c r="C370" s="2">
        <v>348223</v>
      </c>
      <c r="D370" s="2" t="s">
        <v>133</v>
      </c>
      <c r="E370" s="2" t="s">
        <v>10</v>
      </c>
      <c r="F370" s="2" t="s">
        <v>43</v>
      </c>
      <c r="G370" s="2" t="s">
        <v>38</v>
      </c>
      <c r="H370" s="2">
        <v>199</v>
      </c>
      <c r="I370" s="2">
        <v>199</v>
      </c>
      <c r="J370" s="1">
        <v>43567</v>
      </c>
      <c r="K370" s="2">
        <f>_xlfn.DAYS(Tabla1[[#This Row],[Fecha de entrega real]],Tabla1[[#This Row],[Fecha]])</f>
        <v>0</v>
      </c>
      <c r="L370" s="2">
        <f>VLOOKUP(Tabla1[[#This Row],[Código]],Tabla1345[#All],6,0)</f>
        <v>14</v>
      </c>
      <c r="M370" s="2" t="str">
        <f>VLOOKUP(MONTH(Tabla1[[#This Row],[Fecha]]),Tabla2[],2,0)</f>
        <v>Abr</v>
      </c>
      <c r="N370" s="2">
        <f>YEAR(Tabla1[[#This Row],[Fecha]])</f>
        <v>2019</v>
      </c>
      <c r="O370" s="15">
        <f>IF(Tabla1[[#This Row],[Cantidad solicitada en O/C]]=Tabla1[[#This Row],[Cantidad entregada]],1,0)</f>
        <v>1</v>
      </c>
      <c r="P370" s="15">
        <f>IF(Tabla1[[#This Row],[Días transcurridos]]&lt;=Tabla1[[#This Row],[Lead time]],1,0)</f>
        <v>1</v>
      </c>
      <c r="Q370" s="15">
        <f>Tabla1[[#This Row],[Entregas completas %]]*Tabla1[[#This Row],[Entregas a tiempo]]</f>
        <v>1</v>
      </c>
    </row>
    <row r="371" spans="1:17" x14ac:dyDescent="0.2">
      <c r="A371" s="1">
        <v>43569</v>
      </c>
      <c r="B371" s="2" t="s">
        <v>939</v>
      </c>
      <c r="C371" s="2">
        <v>347846</v>
      </c>
      <c r="D371" s="2" t="s">
        <v>212</v>
      </c>
      <c r="E371" s="2" t="s">
        <v>10</v>
      </c>
      <c r="F371" s="2" t="s">
        <v>61</v>
      </c>
      <c r="G371" s="2" t="s">
        <v>26</v>
      </c>
      <c r="H371" s="2">
        <v>473</v>
      </c>
      <c r="I371" s="2">
        <v>473</v>
      </c>
      <c r="J371" s="1">
        <v>43569</v>
      </c>
      <c r="K371" s="2">
        <f>_xlfn.DAYS(Tabla1[[#This Row],[Fecha de entrega real]],Tabla1[[#This Row],[Fecha]])</f>
        <v>0</v>
      </c>
      <c r="L371" s="2">
        <f>VLOOKUP(Tabla1[[#This Row],[Código]],Tabla1345[#All],6,0)</f>
        <v>17</v>
      </c>
      <c r="M371" s="2" t="str">
        <f>VLOOKUP(MONTH(Tabla1[[#This Row],[Fecha]]),Tabla2[],2,0)</f>
        <v>Abr</v>
      </c>
      <c r="N371" s="2">
        <f>YEAR(Tabla1[[#This Row],[Fecha]])</f>
        <v>2019</v>
      </c>
      <c r="O371" s="15">
        <f>IF(Tabla1[[#This Row],[Cantidad solicitada en O/C]]=Tabla1[[#This Row],[Cantidad entregada]],1,0)</f>
        <v>1</v>
      </c>
      <c r="P371" s="15">
        <f>IF(Tabla1[[#This Row],[Días transcurridos]]&lt;=Tabla1[[#This Row],[Lead time]],1,0)</f>
        <v>1</v>
      </c>
      <c r="Q371" s="15">
        <f>Tabla1[[#This Row],[Entregas completas %]]*Tabla1[[#This Row],[Entregas a tiempo]]</f>
        <v>1</v>
      </c>
    </row>
    <row r="372" spans="1:17" x14ac:dyDescent="0.2">
      <c r="A372" s="1">
        <v>43569</v>
      </c>
      <c r="B372" s="2" t="s">
        <v>1029</v>
      </c>
      <c r="C372" s="2">
        <v>362721</v>
      </c>
      <c r="D372" s="2" t="s">
        <v>502</v>
      </c>
      <c r="E372" s="2" t="s">
        <v>10</v>
      </c>
      <c r="F372" s="2" t="s">
        <v>17</v>
      </c>
      <c r="G372" s="2" t="s">
        <v>36</v>
      </c>
      <c r="H372" s="2">
        <v>155</v>
      </c>
      <c r="I372" s="2">
        <v>155</v>
      </c>
      <c r="J372" s="1">
        <v>43569</v>
      </c>
      <c r="K372" s="2">
        <f>_xlfn.DAYS(Tabla1[[#This Row],[Fecha de entrega real]],Tabla1[[#This Row],[Fecha]])</f>
        <v>0</v>
      </c>
      <c r="L372" s="2">
        <f>VLOOKUP(Tabla1[[#This Row],[Código]],Tabla1345[#All],6,0)</f>
        <v>29</v>
      </c>
      <c r="M372" s="2" t="str">
        <f>VLOOKUP(MONTH(Tabla1[[#This Row],[Fecha]]),Tabla2[],2,0)</f>
        <v>Abr</v>
      </c>
      <c r="N372" s="2">
        <f>YEAR(Tabla1[[#This Row],[Fecha]])</f>
        <v>2019</v>
      </c>
      <c r="O372" s="15">
        <f>IF(Tabla1[[#This Row],[Cantidad solicitada en O/C]]=Tabla1[[#This Row],[Cantidad entregada]],1,0)</f>
        <v>1</v>
      </c>
      <c r="P372" s="15">
        <f>IF(Tabla1[[#This Row],[Días transcurridos]]&lt;=Tabla1[[#This Row],[Lead time]],1,0)</f>
        <v>1</v>
      </c>
      <c r="Q372" s="15">
        <f>Tabla1[[#This Row],[Entregas completas %]]*Tabla1[[#This Row],[Entregas a tiempo]]</f>
        <v>1</v>
      </c>
    </row>
    <row r="373" spans="1:17" x14ac:dyDescent="0.2">
      <c r="A373" s="1">
        <v>43570</v>
      </c>
      <c r="B373" s="2" t="s">
        <v>1028</v>
      </c>
      <c r="C373" s="2">
        <v>353556</v>
      </c>
      <c r="D373" s="2" t="s">
        <v>618</v>
      </c>
      <c r="E373" s="2" t="s">
        <v>10</v>
      </c>
      <c r="F373" s="2" t="s">
        <v>21</v>
      </c>
      <c r="G373" s="2" t="s">
        <v>12</v>
      </c>
      <c r="H373" s="2">
        <v>110</v>
      </c>
      <c r="I373" s="2">
        <v>110</v>
      </c>
      <c r="J373" s="1">
        <v>43596</v>
      </c>
      <c r="K373" s="2">
        <f>_xlfn.DAYS(Tabla1[[#This Row],[Fecha de entrega real]],Tabla1[[#This Row],[Fecha]])</f>
        <v>26</v>
      </c>
      <c r="L373" s="2">
        <f>VLOOKUP(Tabla1[[#This Row],[Código]],Tabla1345[#All],6,0)</f>
        <v>8</v>
      </c>
      <c r="M373" s="2" t="str">
        <f>VLOOKUP(MONTH(Tabla1[[#This Row],[Fecha]]),Tabla2[],2,0)</f>
        <v>Abr</v>
      </c>
      <c r="N373" s="2">
        <f>YEAR(Tabla1[[#This Row],[Fecha]])</f>
        <v>2019</v>
      </c>
      <c r="O373" s="15">
        <f>IF(Tabla1[[#This Row],[Cantidad solicitada en O/C]]=Tabla1[[#This Row],[Cantidad entregada]],1,0)</f>
        <v>1</v>
      </c>
      <c r="P373" s="15">
        <f>IF(Tabla1[[#This Row],[Días transcurridos]]&lt;=Tabla1[[#This Row],[Lead time]],1,0)</f>
        <v>0</v>
      </c>
      <c r="Q373" s="15">
        <f>Tabla1[[#This Row],[Entregas completas %]]*Tabla1[[#This Row],[Entregas a tiempo]]</f>
        <v>0</v>
      </c>
    </row>
    <row r="374" spans="1:17" x14ac:dyDescent="0.2">
      <c r="A374" s="1">
        <v>43574</v>
      </c>
      <c r="B374" s="2" t="s">
        <v>1133</v>
      </c>
      <c r="C374" s="2">
        <v>347982</v>
      </c>
      <c r="D374" s="2" t="s">
        <v>155</v>
      </c>
      <c r="E374" s="2" t="s">
        <v>10</v>
      </c>
      <c r="F374" s="2" t="s">
        <v>72</v>
      </c>
      <c r="G374" s="2" t="s">
        <v>44</v>
      </c>
      <c r="H374" s="2">
        <v>459</v>
      </c>
      <c r="I374" s="2">
        <v>459</v>
      </c>
      <c r="J374" s="1">
        <v>43575</v>
      </c>
      <c r="K374" s="2">
        <f>_xlfn.DAYS(Tabla1[[#This Row],[Fecha de entrega real]],Tabla1[[#This Row],[Fecha]])</f>
        <v>1</v>
      </c>
      <c r="L374" s="2">
        <f>VLOOKUP(Tabla1[[#This Row],[Código]],Tabla1345[#All],6,0)</f>
        <v>24</v>
      </c>
      <c r="M374" s="2" t="str">
        <f>VLOOKUP(MONTH(Tabla1[[#This Row],[Fecha]]),Tabla2[],2,0)</f>
        <v>Abr</v>
      </c>
      <c r="N374" s="2">
        <f>YEAR(Tabla1[[#This Row],[Fecha]])</f>
        <v>2019</v>
      </c>
      <c r="O374" s="15">
        <f>IF(Tabla1[[#This Row],[Cantidad solicitada en O/C]]=Tabla1[[#This Row],[Cantidad entregada]],1,0)</f>
        <v>1</v>
      </c>
      <c r="P374" s="15">
        <f>IF(Tabla1[[#This Row],[Días transcurridos]]&lt;=Tabla1[[#This Row],[Lead time]],1,0)</f>
        <v>1</v>
      </c>
      <c r="Q374" s="15">
        <f>Tabla1[[#This Row],[Entregas completas %]]*Tabla1[[#This Row],[Entregas a tiempo]]</f>
        <v>1</v>
      </c>
    </row>
    <row r="375" spans="1:17" x14ac:dyDescent="0.2">
      <c r="A375" s="1">
        <v>43575</v>
      </c>
      <c r="B375" s="2" t="s">
        <v>871</v>
      </c>
      <c r="C375" s="2">
        <v>348400</v>
      </c>
      <c r="D375" s="2" t="s">
        <v>417</v>
      </c>
      <c r="E375" s="2" t="s">
        <v>10</v>
      </c>
      <c r="F375" s="2" t="s">
        <v>17</v>
      </c>
      <c r="G375" s="2" t="s">
        <v>26</v>
      </c>
      <c r="H375" s="2">
        <v>486</v>
      </c>
      <c r="I375" s="2">
        <v>388</v>
      </c>
      <c r="J375" s="1">
        <v>43585</v>
      </c>
      <c r="K375" s="2">
        <f>_xlfn.DAYS(Tabla1[[#This Row],[Fecha de entrega real]],Tabla1[[#This Row],[Fecha]])</f>
        <v>10</v>
      </c>
      <c r="L375" s="2">
        <f>VLOOKUP(Tabla1[[#This Row],[Código]],Tabla1345[#All],6,0)</f>
        <v>17</v>
      </c>
      <c r="M375" s="2" t="str">
        <f>VLOOKUP(MONTH(Tabla1[[#This Row],[Fecha]]),Tabla2[],2,0)</f>
        <v>Abr</v>
      </c>
      <c r="N375" s="2">
        <f>YEAR(Tabla1[[#This Row],[Fecha]])</f>
        <v>2019</v>
      </c>
      <c r="O375" s="15">
        <f>IF(Tabla1[[#This Row],[Cantidad solicitada en O/C]]=Tabla1[[#This Row],[Cantidad entregada]],1,0)</f>
        <v>0</v>
      </c>
      <c r="P375" s="15">
        <f>IF(Tabla1[[#This Row],[Días transcurridos]]&lt;=Tabla1[[#This Row],[Lead time]],1,0)</f>
        <v>1</v>
      </c>
      <c r="Q375" s="15">
        <f>Tabla1[[#This Row],[Entregas completas %]]*Tabla1[[#This Row],[Entregas a tiempo]]</f>
        <v>0</v>
      </c>
    </row>
    <row r="376" spans="1:17" x14ac:dyDescent="0.2">
      <c r="A376" s="1">
        <v>43575</v>
      </c>
      <c r="B376" s="2" t="s">
        <v>1223</v>
      </c>
      <c r="C376" s="2">
        <v>347771</v>
      </c>
      <c r="D376" s="2" t="s">
        <v>600</v>
      </c>
      <c r="E376" s="2" t="s">
        <v>10</v>
      </c>
      <c r="F376" s="2" t="s">
        <v>21</v>
      </c>
      <c r="G376" s="2" t="s">
        <v>19</v>
      </c>
      <c r="H376" s="2">
        <v>133</v>
      </c>
      <c r="I376" s="2">
        <v>133</v>
      </c>
      <c r="J376" s="1">
        <v>43575</v>
      </c>
      <c r="K376" s="2">
        <f>_xlfn.DAYS(Tabla1[[#This Row],[Fecha de entrega real]],Tabla1[[#This Row],[Fecha]])</f>
        <v>0</v>
      </c>
      <c r="L376" s="2">
        <f>VLOOKUP(Tabla1[[#This Row],[Código]],Tabla1345[#All],6,0)</f>
        <v>13</v>
      </c>
      <c r="M376" s="2" t="str">
        <f>VLOOKUP(MONTH(Tabla1[[#This Row],[Fecha]]),Tabla2[],2,0)</f>
        <v>Abr</v>
      </c>
      <c r="N376" s="2">
        <f>YEAR(Tabla1[[#This Row],[Fecha]])</f>
        <v>2019</v>
      </c>
      <c r="O376" s="15">
        <f>IF(Tabla1[[#This Row],[Cantidad solicitada en O/C]]=Tabla1[[#This Row],[Cantidad entregada]],1,0)</f>
        <v>1</v>
      </c>
      <c r="P376" s="15">
        <f>IF(Tabla1[[#This Row],[Días transcurridos]]&lt;=Tabla1[[#This Row],[Lead time]],1,0)</f>
        <v>1</v>
      </c>
      <c r="Q376" s="15">
        <f>Tabla1[[#This Row],[Entregas completas %]]*Tabla1[[#This Row],[Entregas a tiempo]]</f>
        <v>1</v>
      </c>
    </row>
    <row r="377" spans="1:17" x14ac:dyDescent="0.2">
      <c r="A377" s="1">
        <v>43579</v>
      </c>
      <c r="B377" s="2" t="s">
        <v>1197</v>
      </c>
      <c r="C377" s="2">
        <v>347993</v>
      </c>
      <c r="D377" s="2" t="s">
        <v>270</v>
      </c>
      <c r="E377" s="2" t="s">
        <v>10</v>
      </c>
      <c r="F377" s="2" t="s">
        <v>72</v>
      </c>
      <c r="G377" s="2" t="s">
        <v>36</v>
      </c>
      <c r="H377" s="2">
        <v>110</v>
      </c>
      <c r="I377" s="2">
        <v>110</v>
      </c>
      <c r="J377" s="1">
        <v>43579</v>
      </c>
      <c r="K377" s="2">
        <f>_xlfn.DAYS(Tabla1[[#This Row],[Fecha de entrega real]],Tabla1[[#This Row],[Fecha]])</f>
        <v>0</v>
      </c>
      <c r="L377" s="2">
        <f>VLOOKUP(Tabla1[[#This Row],[Código]],Tabla1345[#All],6,0)</f>
        <v>17</v>
      </c>
      <c r="M377" s="2" t="str">
        <f>VLOOKUP(MONTH(Tabla1[[#This Row],[Fecha]]),Tabla2[],2,0)</f>
        <v>Abr</v>
      </c>
      <c r="N377" s="2">
        <f>YEAR(Tabla1[[#This Row],[Fecha]])</f>
        <v>2019</v>
      </c>
      <c r="O377" s="15">
        <f>IF(Tabla1[[#This Row],[Cantidad solicitada en O/C]]=Tabla1[[#This Row],[Cantidad entregada]],1,0)</f>
        <v>1</v>
      </c>
      <c r="P377" s="15">
        <f>IF(Tabla1[[#This Row],[Días transcurridos]]&lt;=Tabla1[[#This Row],[Lead time]],1,0)</f>
        <v>1</v>
      </c>
      <c r="Q377" s="15">
        <f>Tabla1[[#This Row],[Entregas completas %]]*Tabla1[[#This Row],[Entregas a tiempo]]</f>
        <v>1</v>
      </c>
    </row>
    <row r="378" spans="1:17" x14ac:dyDescent="0.2">
      <c r="A378" s="1">
        <v>43581</v>
      </c>
      <c r="B378" s="2" t="s">
        <v>1121</v>
      </c>
      <c r="C378" s="2">
        <v>348144</v>
      </c>
      <c r="D378" s="2" t="s">
        <v>286</v>
      </c>
      <c r="E378" s="2" t="s">
        <v>10</v>
      </c>
      <c r="F378" s="2" t="s">
        <v>23</v>
      </c>
      <c r="G378" s="2" t="s">
        <v>19</v>
      </c>
      <c r="H378" s="2">
        <v>120</v>
      </c>
      <c r="I378" s="2">
        <v>120</v>
      </c>
      <c r="J378" s="1">
        <v>43581</v>
      </c>
      <c r="K378" s="2">
        <f>_xlfn.DAYS(Tabla1[[#This Row],[Fecha de entrega real]],Tabla1[[#This Row],[Fecha]])</f>
        <v>0</v>
      </c>
      <c r="L378" s="2">
        <f>VLOOKUP(Tabla1[[#This Row],[Código]],Tabla1345[#All],6,0)</f>
        <v>15</v>
      </c>
      <c r="M378" s="2" t="str">
        <f>VLOOKUP(MONTH(Tabla1[[#This Row],[Fecha]]),Tabla2[],2,0)</f>
        <v>Abr</v>
      </c>
      <c r="N378" s="2">
        <f>YEAR(Tabla1[[#This Row],[Fecha]])</f>
        <v>2019</v>
      </c>
      <c r="O378" s="15">
        <f>IF(Tabla1[[#This Row],[Cantidad solicitada en O/C]]=Tabla1[[#This Row],[Cantidad entregada]],1,0)</f>
        <v>1</v>
      </c>
      <c r="P378" s="15">
        <f>IF(Tabla1[[#This Row],[Días transcurridos]]&lt;=Tabla1[[#This Row],[Lead time]],1,0)</f>
        <v>1</v>
      </c>
      <c r="Q378" s="15">
        <f>Tabla1[[#This Row],[Entregas completas %]]*Tabla1[[#This Row],[Entregas a tiempo]]</f>
        <v>1</v>
      </c>
    </row>
    <row r="379" spans="1:17" x14ac:dyDescent="0.2">
      <c r="A379" s="1">
        <v>43582</v>
      </c>
      <c r="B379" s="2" t="s">
        <v>1049</v>
      </c>
      <c r="C379" s="2">
        <v>347929</v>
      </c>
      <c r="D379" s="2" t="s">
        <v>185</v>
      </c>
      <c r="E379" s="2" t="s">
        <v>10</v>
      </c>
      <c r="F379" s="2" t="s">
        <v>70</v>
      </c>
      <c r="G379" s="2" t="s">
        <v>44</v>
      </c>
      <c r="H379" s="2">
        <v>304</v>
      </c>
      <c r="I379" s="2">
        <v>304</v>
      </c>
      <c r="J379" s="1">
        <v>43611</v>
      </c>
      <c r="K379" s="2">
        <f>_xlfn.DAYS(Tabla1[[#This Row],[Fecha de entrega real]],Tabla1[[#This Row],[Fecha]])</f>
        <v>29</v>
      </c>
      <c r="L379" s="2">
        <f>VLOOKUP(Tabla1[[#This Row],[Código]],Tabla1345[#All],6,0)</f>
        <v>8</v>
      </c>
      <c r="M379" s="2" t="str">
        <f>VLOOKUP(MONTH(Tabla1[[#This Row],[Fecha]]),Tabla2[],2,0)</f>
        <v>Abr</v>
      </c>
      <c r="N379" s="2">
        <f>YEAR(Tabla1[[#This Row],[Fecha]])</f>
        <v>2019</v>
      </c>
      <c r="O379" s="15">
        <f>IF(Tabla1[[#This Row],[Cantidad solicitada en O/C]]=Tabla1[[#This Row],[Cantidad entregada]],1,0)</f>
        <v>1</v>
      </c>
      <c r="P379" s="15">
        <f>IF(Tabla1[[#This Row],[Días transcurridos]]&lt;=Tabla1[[#This Row],[Lead time]],1,0)</f>
        <v>0</v>
      </c>
      <c r="Q379" s="15">
        <f>Tabla1[[#This Row],[Entregas completas %]]*Tabla1[[#This Row],[Entregas a tiempo]]</f>
        <v>0</v>
      </c>
    </row>
    <row r="380" spans="1:17" x14ac:dyDescent="0.2">
      <c r="A380" s="1">
        <v>43586</v>
      </c>
      <c r="B380" s="2" t="s">
        <v>1046</v>
      </c>
      <c r="C380" s="2">
        <v>348830</v>
      </c>
      <c r="D380" s="2" t="s">
        <v>304</v>
      </c>
      <c r="E380" s="2" t="s">
        <v>10</v>
      </c>
      <c r="F380" s="2" t="s">
        <v>17</v>
      </c>
      <c r="G380" s="2" t="s">
        <v>38</v>
      </c>
      <c r="H380" s="2">
        <v>432</v>
      </c>
      <c r="I380" s="2">
        <v>432</v>
      </c>
      <c r="J380" s="1">
        <v>43586</v>
      </c>
      <c r="K380" s="2">
        <f>_xlfn.DAYS(Tabla1[[#This Row],[Fecha de entrega real]],Tabla1[[#This Row],[Fecha]])</f>
        <v>0</v>
      </c>
      <c r="L380" s="2">
        <f>VLOOKUP(Tabla1[[#This Row],[Código]],Tabla1345[#All],6,0)</f>
        <v>7</v>
      </c>
      <c r="M380" s="2" t="str">
        <f>VLOOKUP(MONTH(Tabla1[[#This Row],[Fecha]]),Tabla2[],2,0)</f>
        <v>May</v>
      </c>
      <c r="N380" s="2">
        <f>YEAR(Tabla1[[#This Row],[Fecha]])</f>
        <v>2019</v>
      </c>
      <c r="O380" s="15">
        <f>IF(Tabla1[[#This Row],[Cantidad solicitada en O/C]]=Tabla1[[#This Row],[Cantidad entregada]],1,0)</f>
        <v>1</v>
      </c>
      <c r="P380" s="15">
        <f>IF(Tabla1[[#This Row],[Días transcurridos]]&lt;=Tabla1[[#This Row],[Lead time]],1,0)</f>
        <v>1</v>
      </c>
      <c r="Q380" s="15">
        <f>Tabla1[[#This Row],[Entregas completas %]]*Tabla1[[#This Row],[Entregas a tiempo]]</f>
        <v>1</v>
      </c>
    </row>
    <row r="381" spans="1:17" x14ac:dyDescent="0.2">
      <c r="A381" s="1">
        <v>43586</v>
      </c>
      <c r="B381" s="2" t="s">
        <v>1230</v>
      </c>
      <c r="C381" s="2">
        <v>347569</v>
      </c>
      <c r="D381" s="2" t="s">
        <v>620</v>
      </c>
      <c r="E381" s="2" t="s">
        <v>10</v>
      </c>
      <c r="F381" s="2" t="s">
        <v>23</v>
      </c>
      <c r="G381" s="2" t="s">
        <v>12</v>
      </c>
      <c r="H381" s="2">
        <v>338</v>
      </c>
      <c r="I381" s="2">
        <v>338</v>
      </c>
      <c r="J381" s="1">
        <v>43586</v>
      </c>
      <c r="K381" s="2">
        <f>_xlfn.DAYS(Tabla1[[#This Row],[Fecha de entrega real]],Tabla1[[#This Row],[Fecha]])</f>
        <v>0</v>
      </c>
      <c r="L381" s="2">
        <f>VLOOKUP(Tabla1[[#This Row],[Código]],Tabla1345[#All],6,0)</f>
        <v>25</v>
      </c>
      <c r="M381" s="2" t="str">
        <f>VLOOKUP(MONTH(Tabla1[[#This Row],[Fecha]]),Tabla2[],2,0)</f>
        <v>May</v>
      </c>
      <c r="N381" s="2">
        <f>YEAR(Tabla1[[#This Row],[Fecha]])</f>
        <v>2019</v>
      </c>
      <c r="O381" s="15">
        <f>IF(Tabla1[[#This Row],[Cantidad solicitada en O/C]]=Tabla1[[#This Row],[Cantidad entregada]],1,0)</f>
        <v>1</v>
      </c>
      <c r="P381" s="15">
        <f>IF(Tabla1[[#This Row],[Días transcurridos]]&lt;=Tabla1[[#This Row],[Lead time]],1,0)</f>
        <v>1</v>
      </c>
      <c r="Q381" s="15">
        <f>Tabla1[[#This Row],[Entregas completas %]]*Tabla1[[#This Row],[Entregas a tiempo]]</f>
        <v>1</v>
      </c>
    </row>
    <row r="382" spans="1:17" x14ac:dyDescent="0.2">
      <c r="A382" s="1">
        <v>43589</v>
      </c>
      <c r="B382" s="2" t="s">
        <v>960</v>
      </c>
      <c r="C382" s="2">
        <v>348787</v>
      </c>
      <c r="D382" s="2" t="s">
        <v>596</v>
      </c>
      <c r="E382" s="2" t="s">
        <v>10</v>
      </c>
      <c r="F382" s="2" t="s">
        <v>17</v>
      </c>
      <c r="G382" s="2" t="s">
        <v>26</v>
      </c>
      <c r="H382" s="2">
        <v>468</v>
      </c>
      <c r="I382" s="2">
        <v>468</v>
      </c>
      <c r="J382" s="1">
        <v>43600</v>
      </c>
      <c r="K382" s="2">
        <f>_xlfn.DAYS(Tabla1[[#This Row],[Fecha de entrega real]],Tabla1[[#This Row],[Fecha]])</f>
        <v>11</v>
      </c>
      <c r="L382" s="2">
        <f>VLOOKUP(Tabla1[[#This Row],[Código]],Tabla1345[#All],6,0)</f>
        <v>16</v>
      </c>
      <c r="M382" s="2" t="str">
        <f>VLOOKUP(MONTH(Tabla1[[#This Row],[Fecha]]),Tabla2[],2,0)</f>
        <v>May</v>
      </c>
      <c r="N382" s="2">
        <f>YEAR(Tabla1[[#This Row],[Fecha]])</f>
        <v>2019</v>
      </c>
      <c r="O382" s="15">
        <f>IF(Tabla1[[#This Row],[Cantidad solicitada en O/C]]=Tabla1[[#This Row],[Cantidad entregada]],1,0)</f>
        <v>1</v>
      </c>
      <c r="P382" s="15">
        <f>IF(Tabla1[[#This Row],[Días transcurridos]]&lt;=Tabla1[[#This Row],[Lead time]],1,0)</f>
        <v>1</v>
      </c>
      <c r="Q382" s="15">
        <f>Tabla1[[#This Row],[Entregas completas %]]*Tabla1[[#This Row],[Entregas a tiempo]]</f>
        <v>1</v>
      </c>
    </row>
    <row r="383" spans="1:17" x14ac:dyDescent="0.2">
      <c r="A383" s="1">
        <v>43589</v>
      </c>
      <c r="B383" s="2" t="s">
        <v>1099</v>
      </c>
      <c r="C383" s="2">
        <v>348052</v>
      </c>
      <c r="D383" s="2" t="s">
        <v>350</v>
      </c>
      <c r="E383" s="2" t="s">
        <v>10</v>
      </c>
      <c r="F383" s="2" t="s">
        <v>11</v>
      </c>
      <c r="G383" s="2" t="s">
        <v>44</v>
      </c>
      <c r="H383" s="2">
        <v>200</v>
      </c>
      <c r="I383" s="2">
        <v>200</v>
      </c>
      <c r="J383" s="1">
        <v>43589</v>
      </c>
      <c r="K383" s="2">
        <f>_xlfn.DAYS(Tabla1[[#This Row],[Fecha de entrega real]],Tabla1[[#This Row],[Fecha]])</f>
        <v>0</v>
      </c>
      <c r="L383" s="2">
        <f>VLOOKUP(Tabla1[[#This Row],[Código]],Tabla1345[#All],6,0)</f>
        <v>10</v>
      </c>
      <c r="M383" s="2" t="str">
        <f>VLOOKUP(MONTH(Tabla1[[#This Row],[Fecha]]),Tabla2[],2,0)</f>
        <v>May</v>
      </c>
      <c r="N383" s="2">
        <f>YEAR(Tabla1[[#This Row],[Fecha]])</f>
        <v>2019</v>
      </c>
      <c r="O383" s="15">
        <f>IF(Tabla1[[#This Row],[Cantidad solicitada en O/C]]=Tabla1[[#This Row],[Cantidad entregada]],1,0)</f>
        <v>1</v>
      </c>
      <c r="P383" s="15">
        <f>IF(Tabla1[[#This Row],[Días transcurridos]]&lt;=Tabla1[[#This Row],[Lead time]],1,0)</f>
        <v>1</v>
      </c>
      <c r="Q383" s="15">
        <f>Tabla1[[#This Row],[Entregas completas %]]*Tabla1[[#This Row],[Entregas a tiempo]]</f>
        <v>1</v>
      </c>
    </row>
    <row r="384" spans="1:17" x14ac:dyDescent="0.2">
      <c r="A384" s="1">
        <v>43590</v>
      </c>
      <c r="B384" s="2" t="s">
        <v>1045</v>
      </c>
      <c r="C384" s="2">
        <v>348818</v>
      </c>
      <c r="D384" s="2" t="s">
        <v>240</v>
      </c>
      <c r="E384" s="2" t="s">
        <v>10</v>
      </c>
      <c r="F384" s="2" t="s">
        <v>17</v>
      </c>
      <c r="G384" s="2" t="s">
        <v>36</v>
      </c>
      <c r="H384" s="2">
        <v>245</v>
      </c>
      <c r="I384" s="2">
        <v>245</v>
      </c>
      <c r="J384" s="1">
        <v>43590</v>
      </c>
      <c r="K384" s="2">
        <f>_xlfn.DAYS(Tabla1[[#This Row],[Fecha de entrega real]],Tabla1[[#This Row],[Fecha]])</f>
        <v>0</v>
      </c>
      <c r="L384" s="2">
        <f>VLOOKUP(Tabla1[[#This Row],[Código]],Tabla1345[#All],6,0)</f>
        <v>29</v>
      </c>
      <c r="M384" s="2" t="str">
        <f>VLOOKUP(MONTH(Tabla1[[#This Row],[Fecha]]),Tabla2[],2,0)</f>
        <v>May</v>
      </c>
      <c r="N384" s="2">
        <f>YEAR(Tabla1[[#This Row],[Fecha]])</f>
        <v>2019</v>
      </c>
      <c r="O384" s="15">
        <f>IF(Tabla1[[#This Row],[Cantidad solicitada en O/C]]=Tabla1[[#This Row],[Cantidad entregada]],1,0)</f>
        <v>1</v>
      </c>
      <c r="P384" s="15">
        <f>IF(Tabla1[[#This Row],[Días transcurridos]]&lt;=Tabla1[[#This Row],[Lead time]],1,0)</f>
        <v>1</v>
      </c>
      <c r="Q384" s="15">
        <f>Tabla1[[#This Row],[Entregas completas %]]*Tabla1[[#This Row],[Entregas a tiempo]]</f>
        <v>1</v>
      </c>
    </row>
    <row r="385" spans="1:17" x14ac:dyDescent="0.2">
      <c r="A385" s="1">
        <v>43590</v>
      </c>
      <c r="B385" s="2" t="s">
        <v>1257</v>
      </c>
      <c r="C385" s="2">
        <v>348350</v>
      </c>
      <c r="D385" s="2" t="s">
        <v>591</v>
      </c>
      <c r="E385" s="2" t="s">
        <v>10</v>
      </c>
      <c r="F385" s="2" t="s">
        <v>65</v>
      </c>
      <c r="G385" s="2" t="s">
        <v>19</v>
      </c>
      <c r="H385" s="2">
        <v>370</v>
      </c>
      <c r="I385" s="2">
        <v>370</v>
      </c>
      <c r="J385" s="1">
        <v>43618</v>
      </c>
      <c r="K385" s="2">
        <f>_xlfn.DAYS(Tabla1[[#This Row],[Fecha de entrega real]],Tabla1[[#This Row],[Fecha]])</f>
        <v>28</v>
      </c>
      <c r="L385" s="2">
        <f>VLOOKUP(Tabla1[[#This Row],[Código]],Tabla1345[#All],6,0)</f>
        <v>22</v>
      </c>
      <c r="M385" s="2" t="str">
        <f>VLOOKUP(MONTH(Tabla1[[#This Row],[Fecha]]),Tabla2[],2,0)</f>
        <v>May</v>
      </c>
      <c r="N385" s="2">
        <f>YEAR(Tabla1[[#This Row],[Fecha]])</f>
        <v>2019</v>
      </c>
      <c r="O385" s="15">
        <f>IF(Tabla1[[#This Row],[Cantidad solicitada en O/C]]=Tabla1[[#This Row],[Cantidad entregada]],1,0)</f>
        <v>1</v>
      </c>
      <c r="P385" s="15">
        <f>IF(Tabla1[[#This Row],[Días transcurridos]]&lt;=Tabla1[[#This Row],[Lead time]],1,0)</f>
        <v>0</v>
      </c>
      <c r="Q385" s="15">
        <f>Tabla1[[#This Row],[Entregas completas %]]*Tabla1[[#This Row],[Entregas a tiempo]]</f>
        <v>0</v>
      </c>
    </row>
    <row r="386" spans="1:17" x14ac:dyDescent="0.2">
      <c r="A386" s="1">
        <v>43591</v>
      </c>
      <c r="B386" s="2" t="s">
        <v>1149</v>
      </c>
      <c r="C386" s="2">
        <v>348236</v>
      </c>
      <c r="D386" s="2" t="s">
        <v>354</v>
      </c>
      <c r="E386" s="2" t="s">
        <v>10</v>
      </c>
      <c r="F386" s="2" t="s">
        <v>61</v>
      </c>
      <c r="G386" s="2" t="s">
        <v>12</v>
      </c>
      <c r="H386" s="2">
        <v>425</v>
      </c>
      <c r="I386" s="2">
        <v>425</v>
      </c>
      <c r="J386" s="1">
        <v>43591</v>
      </c>
      <c r="K386" s="2">
        <f>_xlfn.DAYS(Tabla1[[#This Row],[Fecha de entrega real]],Tabla1[[#This Row],[Fecha]])</f>
        <v>0</v>
      </c>
      <c r="L386" s="2">
        <f>VLOOKUP(Tabla1[[#This Row],[Código]],Tabla1345[#All],6,0)</f>
        <v>17</v>
      </c>
      <c r="M386" s="2" t="str">
        <f>VLOOKUP(MONTH(Tabla1[[#This Row],[Fecha]]),Tabla2[],2,0)</f>
        <v>May</v>
      </c>
      <c r="N386" s="2">
        <f>YEAR(Tabla1[[#This Row],[Fecha]])</f>
        <v>2019</v>
      </c>
      <c r="O386" s="15">
        <f>IF(Tabla1[[#This Row],[Cantidad solicitada en O/C]]=Tabla1[[#This Row],[Cantidad entregada]],1,0)</f>
        <v>1</v>
      </c>
      <c r="P386" s="15">
        <f>IF(Tabla1[[#This Row],[Días transcurridos]]&lt;=Tabla1[[#This Row],[Lead time]],1,0)</f>
        <v>1</v>
      </c>
      <c r="Q386" s="15">
        <f>Tabla1[[#This Row],[Entregas completas %]]*Tabla1[[#This Row],[Entregas a tiempo]]</f>
        <v>1</v>
      </c>
    </row>
    <row r="387" spans="1:17" x14ac:dyDescent="0.2">
      <c r="A387" s="1">
        <v>43591</v>
      </c>
      <c r="B387" s="2" t="s">
        <v>1189</v>
      </c>
      <c r="C387" s="2">
        <v>348376</v>
      </c>
      <c r="D387" s="2" t="s">
        <v>303</v>
      </c>
      <c r="E387" s="2" t="s">
        <v>10</v>
      </c>
      <c r="F387" s="2" t="s">
        <v>17</v>
      </c>
      <c r="G387" s="2" t="s">
        <v>19</v>
      </c>
      <c r="H387" s="2">
        <v>488</v>
      </c>
      <c r="I387" s="2">
        <v>488</v>
      </c>
      <c r="J387" s="1">
        <v>43620</v>
      </c>
      <c r="K387" s="2">
        <f>_xlfn.DAYS(Tabla1[[#This Row],[Fecha de entrega real]],Tabla1[[#This Row],[Fecha]])</f>
        <v>29</v>
      </c>
      <c r="L387" s="2">
        <f>VLOOKUP(Tabla1[[#This Row],[Código]],Tabla1345[#All],6,0)</f>
        <v>18</v>
      </c>
      <c r="M387" s="2" t="str">
        <f>VLOOKUP(MONTH(Tabla1[[#This Row],[Fecha]]),Tabla2[],2,0)</f>
        <v>May</v>
      </c>
      <c r="N387" s="2">
        <f>YEAR(Tabla1[[#This Row],[Fecha]])</f>
        <v>2019</v>
      </c>
      <c r="O387" s="15">
        <f>IF(Tabla1[[#This Row],[Cantidad solicitada en O/C]]=Tabla1[[#This Row],[Cantidad entregada]],1,0)</f>
        <v>1</v>
      </c>
      <c r="P387" s="15">
        <f>IF(Tabla1[[#This Row],[Días transcurridos]]&lt;=Tabla1[[#This Row],[Lead time]],1,0)</f>
        <v>0</v>
      </c>
      <c r="Q387" s="15">
        <f>Tabla1[[#This Row],[Entregas completas %]]*Tabla1[[#This Row],[Entregas a tiempo]]</f>
        <v>0</v>
      </c>
    </row>
    <row r="388" spans="1:17" x14ac:dyDescent="0.2">
      <c r="A388" s="1">
        <v>43592</v>
      </c>
      <c r="B388" s="2" t="s">
        <v>989</v>
      </c>
      <c r="C388" s="2">
        <v>348893</v>
      </c>
      <c r="D388" s="2" t="s">
        <v>289</v>
      </c>
      <c r="E388" s="2" t="s">
        <v>10</v>
      </c>
      <c r="F388" s="2" t="s">
        <v>17</v>
      </c>
      <c r="G388" s="2" t="s">
        <v>15</v>
      </c>
      <c r="H388" s="2">
        <v>282</v>
      </c>
      <c r="I388" s="2">
        <v>282</v>
      </c>
      <c r="J388" s="1">
        <v>43592</v>
      </c>
      <c r="K388" s="2">
        <f>_xlfn.DAYS(Tabla1[[#This Row],[Fecha de entrega real]],Tabla1[[#This Row],[Fecha]])</f>
        <v>0</v>
      </c>
      <c r="L388" s="2">
        <f>VLOOKUP(Tabla1[[#This Row],[Código]],Tabla1345[#All],6,0)</f>
        <v>7</v>
      </c>
      <c r="M388" s="2" t="str">
        <f>VLOOKUP(MONTH(Tabla1[[#This Row],[Fecha]]),Tabla2[],2,0)</f>
        <v>May</v>
      </c>
      <c r="N388" s="2">
        <f>YEAR(Tabla1[[#This Row],[Fecha]])</f>
        <v>2019</v>
      </c>
      <c r="O388" s="15">
        <f>IF(Tabla1[[#This Row],[Cantidad solicitada en O/C]]=Tabla1[[#This Row],[Cantidad entregada]],1,0)</f>
        <v>1</v>
      </c>
      <c r="P388" s="15">
        <f>IF(Tabla1[[#This Row],[Días transcurridos]]&lt;=Tabla1[[#This Row],[Lead time]],1,0)</f>
        <v>1</v>
      </c>
      <c r="Q388" s="15">
        <f>Tabla1[[#This Row],[Entregas completas %]]*Tabla1[[#This Row],[Entregas a tiempo]]</f>
        <v>1</v>
      </c>
    </row>
    <row r="389" spans="1:17" x14ac:dyDescent="0.2">
      <c r="A389" s="1">
        <v>43593</v>
      </c>
      <c r="B389" s="2" t="s">
        <v>987</v>
      </c>
      <c r="C389" s="2">
        <v>348811</v>
      </c>
      <c r="D389" s="2" t="s">
        <v>281</v>
      </c>
      <c r="E389" s="2" t="s">
        <v>10</v>
      </c>
      <c r="F389" s="2" t="s">
        <v>17</v>
      </c>
      <c r="G389" s="2" t="s">
        <v>19</v>
      </c>
      <c r="H389" s="2">
        <v>322</v>
      </c>
      <c r="I389" s="2">
        <v>322</v>
      </c>
      <c r="J389" s="1">
        <v>43593</v>
      </c>
      <c r="K389" s="2">
        <f>_xlfn.DAYS(Tabla1[[#This Row],[Fecha de entrega real]],Tabla1[[#This Row],[Fecha]])</f>
        <v>0</v>
      </c>
      <c r="L389" s="2">
        <f>VLOOKUP(Tabla1[[#This Row],[Código]],Tabla1345[#All],6,0)</f>
        <v>29</v>
      </c>
      <c r="M389" s="2" t="str">
        <f>VLOOKUP(MONTH(Tabla1[[#This Row],[Fecha]]),Tabla2[],2,0)</f>
        <v>May</v>
      </c>
      <c r="N389" s="2">
        <f>YEAR(Tabla1[[#This Row],[Fecha]])</f>
        <v>2019</v>
      </c>
      <c r="O389" s="15">
        <f>IF(Tabla1[[#This Row],[Cantidad solicitada en O/C]]=Tabla1[[#This Row],[Cantidad entregada]],1,0)</f>
        <v>1</v>
      </c>
      <c r="P389" s="15">
        <f>IF(Tabla1[[#This Row],[Días transcurridos]]&lt;=Tabla1[[#This Row],[Lead time]],1,0)</f>
        <v>1</v>
      </c>
      <c r="Q389" s="15">
        <f>Tabla1[[#This Row],[Entregas completas %]]*Tabla1[[#This Row],[Entregas a tiempo]]</f>
        <v>1</v>
      </c>
    </row>
    <row r="390" spans="1:17" x14ac:dyDescent="0.2">
      <c r="A390" s="1">
        <v>43593</v>
      </c>
      <c r="B390" s="2" t="s">
        <v>1076</v>
      </c>
      <c r="C390" s="2">
        <v>347586</v>
      </c>
      <c r="D390" s="2" t="s">
        <v>413</v>
      </c>
      <c r="E390" s="2" t="s">
        <v>10</v>
      </c>
      <c r="F390" s="2" t="s">
        <v>21</v>
      </c>
      <c r="G390" s="2" t="s">
        <v>33</v>
      </c>
      <c r="H390" s="2">
        <v>349</v>
      </c>
      <c r="I390" s="2">
        <v>289</v>
      </c>
      <c r="J390" s="1">
        <v>43593</v>
      </c>
      <c r="K390" s="2">
        <f>_xlfn.DAYS(Tabla1[[#This Row],[Fecha de entrega real]],Tabla1[[#This Row],[Fecha]])</f>
        <v>0</v>
      </c>
      <c r="L390" s="2">
        <f>VLOOKUP(Tabla1[[#This Row],[Código]],Tabla1345[#All],6,0)</f>
        <v>10</v>
      </c>
      <c r="M390" s="2" t="str">
        <f>VLOOKUP(MONTH(Tabla1[[#This Row],[Fecha]]),Tabla2[],2,0)</f>
        <v>May</v>
      </c>
      <c r="N390" s="2">
        <f>YEAR(Tabla1[[#This Row],[Fecha]])</f>
        <v>2019</v>
      </c>
      <c r="O390" s="15">
        <f>IF(Tabla1[[#This Row],[Cantidad solicitada en O/C]]=Tabla1[[#This Row],[Cantidad entregada]],1,0)</f>
        <v>0</v>
      </c>
      <c r="P390" s="15">
        <f>IF(Tabla1[[#This Row],[Días transcurridos]]&lt;=Tabla1[[#This Row],[Lead time]],1,0)</f>
        <v>1</v>
      </c>
      <c r="Q390" s="15">
        <f>Tabla1[[#This Row],[Entregas completas %]]*Tabla1[[#This Row],[Entregas a tiempo]]</f>
        <v>0</v>
      </c>
    </row>
    <row r="391" spans="1:17" x14ac:dyDescent="0.2">
      <c r="A391" s="1">
        <v>43597</v>
      </c>
      <c r="B391" s="2" t="s">
        <v>887</v>
      </c>
      <c r="C391" s="2">
        <v>348448</v>
      </c>
      <c r="D391" s="2" t="s">
        <v>135</v>
      </c>
      <c r="E391" s="2" t="s">
        <v>10</v>
      </c>
      <c r="F391" s="2" t="s">
        <v>43</v>
      </c>
      <c r="G391" s="2" t="s">
        <v>15</v>
      </c>
      <c r="H391" s="2">
        <v>320</v>
      </c>
      <c r="I391" s="2">
        <v>297</v>
      </c>
      <c r="J391" s="1">
        <v>43597</v>
      </c>
      <c r="K391" s="2">
        <f>_xlfn.DAYS(Tabla1[[#This Row],[Fecha de entrega real]],Tabla1[[#This Row],[Fecha]])</f>
        <v>0</v>
      </c>
      <c r="L391" s="2">
        <f>VLOOKUP(Tabla1[[#This Row],[Código]],Tabla1345[#All],6,0)</f>
        <v>11</v>
      </c>
      <c r="M391" s="2" t="str">
        <f>VLOOKUP(MONTH(Tabla1[[#This Row],[Fecha]]),Tabla2[],2,0)</f>
        <v>May</v>
      </c>
      <c r="N391" s="2">
        <f>YEAR(Tabla1[[#This Row],[Fecha]])</f>
        <v>2019</v>
      </c>
      <c r="O391" s="15">
        <f>IF(Tabla1[[#This Row],[Cantidad solicitada en O/C]]=Tabla1[[#This Row],[Cantidad entregada]],1,0)</f>
        <v>0</v>
      </c>
      <c r="P391" s="15">
        <f>IF(Tabla1[[#This Row],[Días transcurridos]]&lt;=Tabla1[[#This Row],[Lead time]],1,0)</f>
        <v>1</v>
      </c>
      <c r="Q391" s="15">
        <f>Tabla1[[#This Row],[Entregas completas %]]*Tabla1[[#This Row],[Entregas a tiempo]]</f>
        <v>0</v>
      </c>
    </row>
    <row r="392" spans="1:17" x14ac:dyDescent="0.2">
      <c r="A392" s="1">
        <v>43598</v>
      </c>
      <c r="B392" s="2" t="s">
        <v>1120</v>
      </c>
      <c r="C392" s="2">
        <v>347595</v>
      </c>
      <c r="D392" s="2" t="s">
        <v>176</v>
      </c>
      <c r="E392" s="2" t="s">
        <v>10</v>
      </c>
      <c r="F392" s="2" t="s">
        <v>21</v>
      </c>
      <c r="G392" s="2" t="s">
        <v>19</v>
      </c>
      <c r="H392" s="2">
        <v>203</v>
      </c>
      <c r="I392" s="2">
        <v>198</v>
      </c>
      <c r="J392" s="1">
        <v>43598</v>
      </c>
      <c r="K392" s="2">
        <f>_xlfn.DAYS(Tabla1[[#This Row],[Fecha de entrega real]],Tabla1[[#This Row],[Fecha]])</f>
        <v>0</v>
      </c>
      <c r="L392" s="2">
        <f>VLOOKUP(Tabla1[[#This Row],[Código]],Tabla1345[#All],6,0)</f>
        <v>16</v>
      </c>
      <c r="M392" s="2" t="str">
        <f>VLOOKUP(MONTH(Tabla1[[#This Row],[Fecha]]),Tabla2[],2,0)</f>
        <v>May</v>
      </c>
      <c r="N392" s="2">
        <f>YEAR(Tabla1[[#This Row],[Fecha]])</f>
        <v>2019</v>
      </c>
      <c r="O392" s="15">
        <f>IF(Tabla1[[#This Row],[Cantidad solicitada en O/C]]=Tabla1[[#This Row],[Cantidad entregada]],1,0)</f>
        <v>0</v>
      </c>
      <c r="P392" s="15">
        <f>IF(Tabla1[[#This Row],[Días transcurridos]]&lt;=Tabla1[[#This Row],[Lead time]],1,0)</f>
        <v>1</v>
      </c>
      <c r="Q392" s="15">
        <f>Tabla1[[#This Row],[Entregas completas %]]*Tabla1[[#This Row],[Entregas a tiempo]]</f>
        <v>0</v>
      </c>
    </row>
    <row r="393" spans="1:17" x14ac:dyDescent="0.2">
      <c r="A393" s="1">
        <v>43602</v>
      </c>
      <c r="B393" s="2" t="s">
        <v>1050</v>
      </c>
      <c r="C393" s="2">
        <v>362660</v>
      </c>
      <c r="D393" s="2" t="s">
        <v>143</v>
      </c>
      <c r="E393" s="2" t="s">
        <v>10</v>
      </c>
      <c r="F393" s="2" t="s">
        <v>17</v>
      </c>
      <c r="G393" s="2" t="s">
        <v>12</v>
      </c>
      <c r="H393" s="2">
        <v>373</v>
      </c>
      <c r="I393" s="2">
        <v>354</v>
      </c>
      <c r="J393" s="1">
        <v>43609</v>
      </c>
      <c r="K393" s="2">
        <f>_xlfn.DAYS(Tabla1[[#This Row],[Fecha de entrega real]],Tabla1[[#This Row],[Fecha]])</f>
        <v>7</v>
      </c>
      <c r="L393" s="2">
        <f>VLOOKUP(Tabla1[[#This Row],[Código]],Tabla1345[#All],6,0)</f>
        <v>21</v>
      </c>
      <c r="M393" s="2" t="str">
        <f>VLOOKUP(MONTH(Tabla1[[#This Row],[Fecha]]),Tabla2[],2,0)</f>
        <v>May</v>
      </c>
      <c r="N393" s="2">
        <f>YEAR(Tabla1[[#This Row],[Fecha]])</f>
        <v>2019</v>
      </c>
      <c r="O393" s="15">
        <f>IF(Tabla1[[#This Row],[Cantidad solicitada en O/C]]=Tabla1[[#This Row],[Cantidad entregada]],1,0)</f>
        <v>0</v>
      </c>
      <c r="P393" s="15">
        <f>IF(Tabla1[[#This Row],[Días transcurridos]]&lt;=Tabla1[[#This Row],[Lead time]],1,0)</f>
        <v>1</v>
      </c>
      <c r="Q393" s="15">
        <f>Tabla1[[#This Row],[Entregas completas %]]*Tabla1[[#This Row],[Entregas a tiempo]]</f>
        <v>0</v>
      </c>
    </row>
    <row r="394" spans="1:17" x14ac:dyDescent="0.2">
      <c r="A394" s="1">
        <v>43605</v>
      </c>
      <c r="B394" s="2" t="s">
        <v>1139</v>
      </c>
      <c r="C394" s="2">
        <v>347857</v>
      </c>
      <c r="D394" s="2" t="s">
        <v>58</v>
      </c>
      <c r="E394" s="2" t="s">
        <v>10</v>
      </c>
      <c r="F394" s="2" t="s">
        <v>11</v>
      </c>
      <c r="G394" s="2" t="s">
        <v>15</v>
      </c>
      <c r="H394" s="2">
        <v>499</v>
      </c>
      <c r="I394" s="2">
        <v>499</v>
      </c>
      <c r="J394" s="1">
        <v>43612</v>
      </c>
      <c r="K394" s="2">
        <f>_xlfn.DAYS(Tabla1[[#This Row],[Fecha de entrega real]],Tabla1[[#This Row],[Fecha]])</f>
        <v>7</v>
      </c>
      <c r="L394" s="2">
        <f>VLOOKUP(Tabla1[[#This Row],[Código]],Tabla1345[#All],6,0)</f>
        <v>24</v>
      </c>
      <c r="M394" s="2" t="str">
        <f>VLOOKUP(MONTH(Tabla1[[#This Row],[Fecha]]),Tabla2[],2,0)</f>
        <v>May</v>
      </c>
      <c r="N394" s="2">
        <f>YEAR(Tabla1[[#This Row],[Fecha]])</f>
        <v>2019</v>
      </c>
      <c r="O394" s="15">
        <f>IF(Tabla1[[#This Row],[Cantidad solicitada en O/C]]=Tabla1[[#This Row],[Cantidad entregada]],1,0)</f>
        <v>1</v>
      </c>
      <c r="P394" s="15">
        <f>IF(Tabla1[[#This Row],[Días transcurridos]]&lt;=Tabla1[[#This Row],[Lead time]],1,0)</f>
        <v>1</v>
      </c>
      <c r="Q394" s="15">
        <f>Tabla1[[#This Row],[Entregas completas %]]*Tabla1[[#This Row],[Entregas a tiempo]]</f>
        <v>1</v>
      </c>
    </row>
    <row r="395" spans="1:17" x14ac:dyDescent="0.2">
      <c r="A395" s="1">
        <v>43606</v>
      </c>
      <c r="B395" s="2" t="s">
        <v>930</v>
      </c>
      <c r="C395" s="2">
        <v>347586</v>
      </c>
      <c r="D395" s="2" t="s">
        <v>413</v>
      </c>
      <c r="E395" s="2" t="s">
        <v>10</v>
      </c>
      <c r="F395" s="2" t="s">
        <v>21</v>
      </c>
      <c r="G395" s="2" t="s">
        <v>40</v>
      </c>
      <c r="H395" s="2">
        <v>125</v>
      </c>
      <c r="I395" s="2">
        <v>125</v>
      </c>
      <c r="J395" s="1">
        <v>43606</v>
      </c>
      <c r="K395" s="2">
        <f>_xlfn.DAYS(Tabla1[[#This Row],[Fecha de entrega real]],Tabla1[[#This Row],[Fecha]])</f>
        <v>0</v>
      </c>
      <c r="L395" s="2">
        <f>VLOOKUP(Tabla1[[#This Row],[Código]],Tabla1345[#All],6,0)</f>
        <v>10</v>
      </c>
      <c r="M395" s="2" t="str">
        <f>VLOOKUP(MONTH(Tabla1[[#This Row],[Fecha]]),Tabla2[],2,0)</f>
        <v>May</v>
      </c>
      <c r="N395" s="2">
        <f>YEAR(Tabla1[[#This Row],[Fecha]])</f>
        <v>2019</v>
      </c>
      <c r="O395" s="15">
        <f>IF(Tabla1[[#This Row],[Cantidad solicitada en O/C]]=Tabla1[[#This Row],[Cantidad entregada]],1,0)</f>
        <v>1</v>
      </c>
      <c r="P395" s="15">
        <f>IF(Tabla1[[#This Row],[Días transcurridos]]&lt;=Tabla1[[#This Row],[Lead time]],1,0)</f>
        <v>1</v>
      </c>
      <c r="Q395" s="15">
        <f>Tabla1[[#This Row],[Entregas completas %]]*Tabla1[[#This Row],[Entregas a tiempo]]</f>
        <v>1</v>
      </c>
    </row>
    <row r="396" spans="1:17" x14ac:dyDescent="0.2">
      <c r="A396" s="1">
        <v>43606</v>
      </c>
      <c r="B396" s="2" t="s">
        <v>933</v>
      </c>
      <c r="C396" s="2">
        <v>348275</v>
      </c>
      <c r="D396" s="2" t="s">
        <v>56</v>
      </c>
      <c r="E396" s="2" t="s">
        <v>10</v>
      </c>
      <c r="F396" s="2" t="s">
        <v>17</v>
      </c>
      <c r="G396" s="2" t="s">
        <v>12</v>
      </c>
      <c r="H396" s="2">
        <v>428</v>
      </c>
      <c r="I396" s="2">
        <v>428</v>
      </c>
      <c r="J396" s="1">
        <v>43606</v>
      </c>
      <c r="K396" s="2">
        <f>_xlfn.DAYS(Tabla1[[#This Row],[Fecha de entrega real]],Tabla1[[#This Row],[Fecha]])</f>
        <v>0</v>
      </c>
      <c r="L396" s="2">
        <f>VLOOKUP(Tabla1[[#This Row],[Código]],Tabla1345[#All],6,0)</f>
        <v>21</v>
      </c>
      <c r="M396" s="2" t="str">
        <f>VLOOKUP(MONTH(Tabla1[[#This Row],[Fecha]]),Tabla2[],2,0)</f>
        <v>May</v>
      </c>
      <c r="N396" s="2">
        <f>YEAR(Tabla1[[#This Row],[Fecha]])</f>
        <v>2019</v>
      </c>
      <c r="O396" s="15">
        <f>IF(Tabla1[[#This Row],[Cantidad solicitada en O/C]]=Tabla1[[#This Row],[Cantidad entregada]],1,0)</f>
        <v>1</v>
      </c>
      <c r="P396" s="15">
        <f>IF(Tabla1[[#This Row],[Días transcurridos]]&lt;=Tabla1[[#This Row],[Lead time]],1,0)</f>
        <v>1</v>
      </c>
      <c r="Q396" s="15">
        <f>Tabla1[[#This Row],[Entregas completas %]]*Tabla1[[#This Row],[Entregas a tiempo]]</f>
        <v>1</v>
      </c>
    </row>
    <row r="397" spans="1:17" x14ac:dyDescent="0.2">
      <c r="A397" s="1">
        <v>43607</v>
      </c>
      <c r="B397" s="2" t="s">
        <v>1117</v>
      </c>
      <c r="C397" s="2">
        <v>348639</v>
      </c>
      <c r="D397" s="2" t="s">
        <v>488</v>
      </c>
      <c r="E397" s="2" t="s">
        <v>10</v>
      </c>
      <c r="F397" s="2" t="s">
        <v>65</v>
      </c>
      <c r="G397" s="2" t="s">
        <v>12</v>
      </c>
      <c r="H397" s="2">
        <v>229</v>
      </c>
      <c r="I397" s="2">
        <v>229</v>
      </c>
      <c r="J397" s="1">
        <v>43613</v>
      </c>
      <c r="K397" s="2">
        <f>_xlfn.DAYS(Tabla1[[#This Row],[Fecha de entrega real]],Tabla1[[#This Row],[Fecha]])</f>
        <v>6</v>
      </c>
      <c r="L397" s="2">
        <f>VLOOKUP(Tabla1[[#This Row],[Código]],Tabla1345[#All],6,0)</f>
        <v>28</v>
      </c>
      <c r="M397" s="2" t="str">
        <f>VLOOKUP(MONTH(Tabla1[[#This Row],[Fecha]]),Tabla2[],2,0)</f>
        <v>May</v>
      </c>
      <c r="N397" s="2">
        <f>YEAR(Tabla1[[#This Row],[Fecha]])</f>
        <v>2019</v>
      </c>
      <c r="O397" s="15">
        <f>IF(Tabla1[[#This Row],[Cantidad solicitada en O/C]]=Tabla1[[#This Row],[Cantidad entregada]],1,0)</f>
        <v>1</v>
      </c>
      <c r="P397" s="15">
        <f>IF(Tabla1[[#This Row],[Días transcurridos]]&lt;=Tabla1[[#This Row],[Lead time]],1,0)</f>
        <v>1</v>
      </c>
      <c r="Q397" s="15">
        <f>Tabla1[[#This Row],[Entregas completas %]]*Tabla1[[#This Row],[Entregas a tiempo]]</f>
        <v>1</v>
      </c>
    </row>
    <row r="398" spans="1:17" x14ac:dyDescent="0.2">
      <c r="A398" s="1">
        <v>43609</v>
      </c>
      <c r="B398" s="2" t="s">
        <v>1097</v>
      </c>
      <c r="C398" s="2">
        <v>348458</v>
      </c>
      <c r="D398" s="2" t="s">
        <v>626</v>
      </c>
      <c r="E398" s="2" t="s">
        <v>10</v>
      </c>
      <c r="F398" s="2" t="s">
        <v>11</v>
      </c>
      <c r="G398" s="2" t="s">
        <v>40</v>
      </c>
      <c r="H398" s="2">
        <v>309</v>
      </c>
      <c r="I398" s="2">
        <v>287</v>
      </c>
      <c r="J398" s="1">
        <v>43622</v>
      </c>
      <c r="K398" s="2">
        <f>_xlfn.DAYS(Tabla1[[#This Row],[Fecha de entrega real]],Tabla1[[#This Row],[Fecha]])</f>
        <v>13</v>
      </c>
      <c r="L398" s="2">
        <f>VLOOKUP(Tabla1[[#This Row],[Código]],Tabla1345[#All],6,0)</f>
        <v>30</v>
      </c>
      <c r="M398" s="2" t="str">
        <f>VLOOKUP(MONTH(Tabla1[[#This Row],[Fecha]]),Tabla2[],2,0)</f>
        <v>May</v>
      </c>
      <c r="N398" s="2">
        <f>YEAR(Tabla1[[#This Row],[Fecha]])</f>
        <v>2019</v>
      </c>
      <c r="O398" s="15">
        <f>IF(Tabla1[[#This Row],[Cantidad solicitada en O/C]]=Tabla1[[#This Row],[Cantidad entregada]],1,0)</f>
        <v>0</v>
      </c>
      <c r="P398" s="15">
        <f>IF(Tabla1[[#This Row],[Días transcurridos]]&lt;=Tabla1[[#This Row],[Lead time]],1,0)</f>
        <v>1</v>
      </c>
      <c r="Q398" s="15">
        <f>Tabla1[[#This Row],[Entregas completas %]]*Tabla1[[#This Row],[Entregas a tiempo]]</f>
        <v>0</v>
      </c>
    </row>
    <row r="399" spans="1:17" x14ac:dyDescent="0.2">
      <c r="A399" s="1">
        <v>43616</v>
      </c>
      <c r="B399" s="2" t="s">
        <v>1154</v>
      </c>
      <c r="C399" s="2">
        <v>353548</v>
      </c>
      <c r="D399" s="2" t="s">
        <v>175</v>
      </c>
      <c r="E399" s="2" t="s">
        <v>10</v>
      </c>
      <c r="F399" s="2" t="s">
        <v>21</v>
      </c>
      <c r="G399" s="2" t="s">
        <v>19</v>
      </c>
      <c r="H399" s="2">
        <v>430</v>
      </c>
      <c r="I399" s="2">
        <v>382</v>
      </c>
      <c r="J399" s="1">
        <v>43644</v>
      </c>
      <c r="K399" s="2">
        <f>_xlfn.DAYS(Tabla1[[#This Row],[Fecha de entrega real]],Tabla1[[#This Row],[Fecha]])</f>
        <v>28</v>
      </c>
      <c r="L399" s="2">
        <f>VLOOKUP(Tabla1[[#This Row],[Código]],Tabla1345[#All],6,0)</f>
        <v>19</v>
      </c>
      <c r="M399" s="2" t="str">
        <f>VLOOKUP(MONTH(Tabla1[[#This Row],[Fecha]]),Tabla2[],2,0)</f>
        <v>May</v>
      </c>
      <c r="N399" s="2">
        <f>YEAR(Tabla1[[#This Row],[Fecha]])</f>
        <v>2019</v>
      </c>
      <c r="O399" s="15">
        <f>IF(Tabla1[[#This Row],[Cantidad solicitada en O/C]]=Tabla1[[#This Row],[Cantidad entregada]],1,0)</f>
        <v>0</v>
      </c>
      <c r="P399" s="15">
        <f>IF(Tabla1[[#This Row],[Días transcurridos]]&lt;=Tabla1[[#This Row],[Lead time]],1,0)</f>
        <v>0</v>
      </c>
      <c r="Q399" s="15">
        <f>Tabla1[[#This Row],[Entregas completas %]]*Tabla1[[#This Row],[Entregas a tiempo]]</f>
        <v>0</v>
      </c>
    </row>
    <row r="400" spans="1:17" x14ac:dyDescent="0.2">
      <c r="A400" s="1">
        <v>43616</v>
      </c>
      <c r="B400" s="2" t="s">
        <v>1200</v>
      </c>
      <c r="C400" s="2">
        <v>347655</v>
      </c>
      <c r="D400" s="2" t="s">
        <v>676</v>
      </c>
      <c r="E400" s="2" t="s">
        <v>10</v>
      </c>
      <c r="F400" s="2" t="s">
        <v>21</v>
      </c>
      <c r="G400" s="2" t="s">
        <v>12</v>
      </c>
      <c r="H400" s="2">
        <v>303</v>
      </c>
      <c r="I400" s="2">
        <v>303</v>
      </c>
      <c r="J400" s="1">
        <v>43616</v>
      </c>
      <c r="K400" s="2">
        <f>_xlfn.DAYS(Tabla1[[#This Row],[Fecha de entrega real]],Tabla1[[#This Row],[Fecha]])</f>
        <v>0</v>
      </c>
      <c r="L400" s="2">
        <f>VLOOKUP(Tabla1[[#This Row],[Código]],Tabla1345[#All],6,0)</f>
        <v>25</v>
      </c>
      <c r="M400" s="2" t="str">
        <f>VLOOKUP(MONTH(Tabla1[[#This Row],[Fecha]]),Tabla2[],2,0)</f>
        <v>May</v>
      </c>
      <c r="N400" s="2">
        <f>YEAR(Tabla1[[#This Row],[Fecha]])</f>
        <v>2019</v>
      </c>
      <c r="O400" s="15">
        <f>IF(Tabla1[[#This Row],[Cantidad solicitada en O/C]]=Tabla1[[#This Row],[Cantidad entregada]],1,0)</f>
        <v>1</v>
      </c>
      <c r="P400" s="15">
        <f>IF(Tabla1[[#This Row],[Días transcurridos]]&lt;=Tabla1[[#This Row],[Lead time]],1,0)</f>
        <v>1</v>
      </c>
      <c r="Q400" s="15">
        <f>Tabla1[[#This Row],[Entregas completas %]]*Tabla1[[#This Row],[Entregas a tiempo]]</f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0AA2-FB7D-4436-815F-AE8CD668A5DC}">
  <dimension ref="A1:H1060"/>
  <sheetViews>
    <sheetView topLeftCell="A3" workbookViewId="0">
      <selection activeCell="G13" sqref="G13"/>
    </sheetView>
  </sheetViews>
  <sheetFormatPr baseColWidth="10" defaultRowHeight="15" x14ac:dyDescent="0.25"/>
  <cols>
    <col min="1" max="1" width="4.140625" style="2" customWidth="1"/>
    <col min="2" max="2" width="11.42578125" style="2"/>
    <col min="3" max="3" width="28.85546875" style="2" bestFit="1" customWidth="1"/>
    <col min="4" max="4" width="18.140625" style="2" bestFit="1" customWidth="1"/>
    <col min="5" max="5" width="11.42578125" style="6"/>
    <col min="6" max="8" width="11.42578125" style="2"/>
  </cols>
  <sheetData>
    <row r="1" spans="1:8" x14ac:dyDescent="0.25">
      <c r="B1" s="5" t="s">
        <v>48</v>
      </c>
    </row>
    <row r="3" spans="1:8" x14ac:dyDescent="0.25">
      <c r="B3" s="7" t="s">
        <v>49</v>
      </c>
      <c r="C3" s="7" t="s">
        <v>50</v>
      </c>
      <c r="D3" s="7" t="s">
        <v>51</v>
      </c>
      <c r="E3" s="7" t="s">
        <v>52</v>
      </c>
      <c r="F3" s="7" t="s">
        <v>53</v>
      </c>
      <c r="G3" s="7" t="s">
        <v>54</v>
      </c>
      <c r="H3" s="7" t="s">
        <v>55</v>
      </c>
    </row>
    <row r="4" spans="1:8" x14ac:dyDescent="0.25">
      <c r="A4" s="2">
        <v>1</v>
      </c>
      <c r="B4" s="2">
        <v>348273</v>
      </c>
      <c r="C4" s="2" t="s">
        <v>56</v>
      </c>
      <c r="D4" s="2" t="s">
        <v>17</v>
      </c>
      <c r="E4" s="6" t="s">
        <v>10</v>
      </c>
      <c r="F4" s="2">
        <v>348273</v>
      </c>
      <c r="G4" s="2">
        <v>30</v>
      </c>
      <c r="H4" s="2">
        <v>0.42</v>
      </c>
    </row>
    <row r="5" spans="1:8" x14ac:dyDescent="0.25">
      <c r="A5" s="2">
        <v>2</v>
      </c>
      <c r="B5" s="2">
        <v>348243</v>
      </c>
      <c r="C5" s="2" t="s">
        <v>57</v>
      </c>
      <c r="D5" s="2" t="s">
        <v>23</v>
      </c>
      <c r="E5" s="6" t="s">
        <v>10</v>
      </c>
      <c r="F5" s="2">
        <v>348243</v>
      </c>
      <c r="G5" s="2">
        <v>6</v>
      </c>
      <c r="H5" s="2">
        <v>0.47</v>
      </c>
    </row>
    <row r="6" spans="1:8" x14ac:dyDescent="0.25">
      <c r="A6" s="2">
        <v>3</v>
      </c>
      <c r="B6" s="2">
        <v>347857</v>
      </c>
      <c r="C6" s="2" t="s">
        <v>58</v>
      </c>
      <c r="D6" s="2" t="s">
        <v>11</v>
      </c>
      <c r="E6" s="6" t="s">
        <v>10</v>
      </c>
      <c r="F6" s="2">
        <v>347857</v>
      </c>
      <c r="G6" s="2">
        <v>24</v>
      </c>
      <c r="H6" s="2">
        <v>0.49</v>
      </c>
    </row>
    <row r="7" spans="1:8" x14ac:dyDescent="0.25">
      <c r="A7" s="2">
        <v>4</v>
      </c>
      <c r="B7" s="2">
        <v>348086</v>
      </c>
      <c r="C7" s="2" t="s">
        <v>59</v>
      </c>
      <c r="D7" s="2" t="s">
        <v>11</v>
      </c>
      <c r="E7" s="6" t="s">
        <v>10</v>
      </c>
      <c r="F7" s="2">
        <v>348086</v>
      </c>
      <c r="G7" s="2">
        <v>21</v>
      </c>
      <c r="H7" s="2">
        <v>0.62</v>
      </c>
    </row>
    <row r="8" spans="1:8" x14ac:dyDescent="0.25">
      <c r="A8" s="2">
        <v>5</v>
      </c>
      <c r="B8" s="2">
        <v>347838</v>
      </c>
      <c r="C8" s="2" t="s">
        <v>60</v>
      </c>
      <c r="D8" s="2" t="s">
        <v>61</v>
      </c>
      <c r="E8" s="6" t="s">
        <v>10</v>
      </c>
      <c r="F8" s="2">
        <v>347838</v>
      </c>
      <c r="G8" s="2">
        <v>8</v>
      </c>
      <c r="H8" s="2">
        <v>0.76</v>
      </c>
    </row>
    <row r="9" spans="1:8" x14ac:dyDescent="0.25">
      <c r="A9" s="2">
        <v>6</v>
      </c>
      <c r="B9" s="2">
        <v>348109</v>
      </c>
      <c r="C9" s="2" t="s">
        <v>62</v>
      </c>
      <c r="D9" s="2" t="s">
        <v>32</v>
      </c>
      <c r="E9" s="6" t="s">
        <v>10</v>
      </c>
      <c r="F9" s="2">
        <v>348109</v>
      </c>
      <c r="G9" s="2">
        <v>13</v>
      </c>
      <c r="H9" s="2">
        <v>0.19</v>
      </c>
    </row>
    <row r="10" spans="1:8" x14ac:dyDescent="0.25">
      <c r="A10" s="2">
        <v>7</v>
      </c>
      <c r="B10" s="2">
        <v>347864</v>
      </c>
      <c r="C10" s="2" t="s">
        <v>63</v>
      </c>
      <c r="D10" s="2" t="s">
        <v>25</v>
      </c>
      <c r="E10" s="6" t="s">
        <v>10</v>
      </c>
      <c r="F10" s="2">
        <v>347864</v>
      </c>
      <c r="G10" s="2">
        <v>9</v>
      </c>
      <c r="H10" s="2">
        <v>0.56000000000000005</v>
      </c>
    </row>
    <row r="11" spans="1:8" x14ac:dyDescent="0.25">
      <c r="A11" s="2">
        <v>8</v>
      </c>
      <c r="B11" s="2">
        <v>347851</v>
      </c>
      <c r="C11" s="2" t="s">
        <v>64</v>
      </c>
      <c r="D11" s="2" t="s">
        <v>65</v>
      </c>
      <c r="E11" s="6" t="s">
        <v>10</v>
      </c>
      <c r="F11" s="2">
        <v>347851</v>
      </c>
      <c r="G11" s="2">
        <v>29</v>
      </c>
      <c r="H11" s="2">
        <v>0.24</v>
      </c>
    </row>
    <row r="12" spans="1:8" x14ac:dyDescent="0.25">
      <c r="A12" s="2">
        <v>9</v>
      </c>
      <c r="B12" s="2">
        <v>348009</v>
      </c>
      <c r="C12" s="2" t="s">
        <v>66</v>
      </c>
      <c r="D12" s="2" t="s">
        <v>14</v>
      </c>
      <c r="E12" s="6" t="s">
        <v>10</v>
      </c>
      <c r="F12" s="2">
        <v>348009</v>
      </c>
      <c r="G12" s="2">
        <v>29</v>
      </c>
      <c r="H12" s="2">
        <v>0.52</v>
      </c>
    </row>
    <row r="13" spans="1:8" x14ac:dyDescent="0.25">
      <c r="A13" s="2">
        <v>10</v>
      </c>
      <c r="B13" s="2">
        <v>347866</v>
      </c>
      <c r="C13" s="2" t="s">
        <v>67</v>
      </c>
      <c r="D13" s="2" t="s">
        <v>25</v>
      </c>
      <c r="E13" s="6" t="s">
        <v>10</v>
      </c>
      <c r="F13" s="2">
        <v>347866</v>
      </c>
      <c r="G13" s="2">
        <v>30</v>
      </c>
      <c r="H13" s="2">
        <v>0.53</v>
      </c>
    </row>
    <row r="14" spans="1:8" x14ac:dyDescent="0.25">
      <c r="A14" s="2">
        <v>11</v>
      </c>
      <c r="B14" s="2">
        <v>347860</v>
      </c>
      <c r="C14" s="2" t="s">
        <v>68</v>
      </c>
      <c r="D14" s="2" t="s">
        <v>14</v>
      </c>
      <c r="E14" s="6" t="s">
        <v>10</v>
      </c>
      <c r="F14" s="2">
        <v>347860</v>
      </c>
      <c r="G14" s="2">
        <v>23</v>
      </c>
      <c r="H14" s="2">
        <v>0.62</v>
      </c>
    </row>
    <row r="15" spans="1:8" x14ac:dyDescent="0.25">
      <c r="A15" s="2">
        <v>12</v>
      </c>
      <c r="B15" s="2">
        <v>347900</v>
      </c>
      <c r="C15" s="2" t="s">
        <v>69</v>
      </c>
      <c r="D15" s="2" t="s">
        <v>70</v>
      </c>
      <c r="E15" s="6" t="s">
        <v>10</v>
      </c>
      <c r="F15" s="2">
        <v>347900</v>
      </c>
      <c r="G15" s="2">
        <v>30</v>
      </c>
      <c r="H15" s="2">
        <v>0.16</v>
      </c>
    </row>
    <row r="16" spans="1:8" x14ac:dyDescent="0.25">
      <c r="A16" s="2">
        <v>13</v>
      </c>
      <c r="B16" s="2">
        <v>347983</v>
      </c>
      <c r="C16" s="2" t="s">
        <v>71</v>
      </c>
      <c r="D16" s="2" t="s">
        <v>72</v>
      </c>
      <c r="E16" s="6" t="s">
        <v>10</v>
      </c>
      <c r="F16" s="2">
        <v>347983</v>
      </c>
      <c r="G16" s="2">
        <v>11</v>
      </c>
      <c r="H16" s="2">
        <v>0.82</v>
      </c>
    </row>
    <row r="17" spans="1:8" x14ac:dyDescent="0.25">
      <c r="A17" s="2">
        <v>14</v>
      </c>
      <c r="B17" s="2">
        <v>348342</v>
      </c>
      <c r="C17" s="2" t="s">
        <v>73</v>
      </c>
      <c r="D17" s="2" t="s">
        <v>72</v>
      </c>
      <c r="E17" s="6" t="s">
        <v>10</v>
      </c>
      <c r="F17" s="2">
        <v>348342</v>
      </c>
      <c r="G17" s="2">
        <v>21</v>
      </c>
      <c r="H17" s="2">
        <v>0.48</v>
      </c>
    </row>
    <row r="18" spans="1:8" x14ac:dyDescent="0.25">
      <c r="A18" s="2">
        <v>15</v>
      </c>
      <c r="B18" s="2">
        <v>348607</v>
      </c>
      <c r="C18" s="2" t="s">
        <v>74</v>
      </c>
      <c r="D18" s="2" t="s">
        <v>14</v>
      </c>
      <c r="E18" s="6" t="s">
        <v>10</v>
      </c>
      <c r="F18" s="2">
        <v>348607</v>
      </c>
      <c r="G18" s="2">
        <v>22</v>
      </c>
      <c r="H18" s="2">
        <v>0.53</v>
      </c>
    </row>
    <row r="19" spans="1:8" x14ac:dyDescent="0.25">
      <c r="A19" s="2">
        <v>16</v>
      </c>
      <c r="B19" s="2">
        <v>348134</v>
      </c>
      <c r="C19" s="2" t="s">
        <v>75</v>
      </c>
      <c r="D19" s="2" t="s">
        <v>72</v>
      </c>
      <c r="E19" s="6" t="s">
        <v>10</v>
      </c>
      <c r="F19" s="2">
        <v>348134</v>
      </c>
      <c r="G19" s="2">
        <v>16</v>
      </c>
      <c r="H19" s="2">
        <v>0.8</v>
      </c>
    </row>
    <row r="20" spans="1:8" x14ac:dyDescent="0.25">
      <c r="A20" s="2">
        <v>17</v>
      </c>
      <c r="B20" s="2">
        <v>348166</v>
      </c>
      <c r="C20" s="2" t="s">
        <v>76</v>
      </c>
      <c r="D20" s="2" t="s">
        <v>65</v>
      </c>
      <c r="E20" s="6" t="s">
        <v>10</v>
      </c>
      <c r="F20" s="2">
        <v>348166</v>
      </c>
      <c r="G20" s="2">
        <v>16</v>
      </c>
      <c r="H20" s="2">
        <v>0.77</v>
      </c>
    </row>
    <row r="21" spans="1:8" x14ac:dyDescent="0.25">
      <c r="A21" s="2">
        <v>18</v>
      </c>
      <c r="B21" s="2">
        <v>348546</v>
      </c>
      <c r="C21" s="2" t="s">
        <v>77</v>
      </c>
      <c r="D21" s="2" t="s">
        <v>23</v>
      </c>
      <c r="E21" s="6" t="s">
        <v>10</v>
      </c>
      <c r="F21" s="2">
        <v>348546</v>
      </c>
      <c r="G21" s="2">
        <v>5</v>
      </c>
      <c r="H21" s="2">
        <v>0.84</v>
      </c>
    </row>
    <row r="22" spans="1:8" x14ac:dyDescent="0.25">
      <c r="A22" s="2">
        <v>19</v>
      </c>
      <c r="B22" s="2">
        <v>347814</v>
      </c>
      <c r="C22" s="2" t="s">
        <v>78</v>
      </c>
      <c r="D22" s="2" t="s">
        <v>79</v>
      </c>
      <c r="E22" s="6" t="s">
        <v>10</v>
      </c>
      <c r="F22" s="2">
        <v>347814</v>
      </c>
      <c r="G22" s="2">
        <v>26</v>
      </c>
      <c r="H22" s="2">
        <v>0.34</v>
      </c>
    </row>
    <row r="23" spans="1:8" x14ac:dyDescent="0.25">
      <c r="A23" s="2">
        <v>20</v>
      </c>
      <c r="B23" s="2">
        <v>348369</v>
      </c>
      <c r="C23" s="2" t="s">
        <v>80</v>
      </c>
      <c r="D23" s="2" t="s">
        <v>79</v>
      </c>
      <c r="E23" s="6" t="s">
        <v>10</v>
      </c>
      <c r="F23" s="2">
        <v>348369</v>
      </c>
      <c r="G23" s="2">
        <v>25</v>
      </c>
      <c r="H23" s="2">
        <v>0.55000000000000004</v>
      </c>
    </row>
    <row r="24" spans="1:8" x14ac:dyDescent="0.25">
      <c r="A24" s="2">
        <v>21</v>
      </c>
      <c r="B24" s="2">
        <v>348774</v>
      </c>
      <c r="C24" s="2" t="s">
        <v>81</v>
      </c>
      <c r="D24" s="2" t="s">
        <v>17</v>
      </c>
      <c r="E24" s="6" t="s">
        <v>10</v>
      </c>
      <c r="F24" s="2">
        <v>348774</v>
      </c>
      <c r="G24" s="2">
        <v>25</v>
      </c>
      <c r="H24" s="2">
        <v>0.54</v>
      </c>
    </row>
    <row r="25" spans="1:8" x14ac:dyDescent="0.25">
      <c r="A25" s="2">
        <v>22</v>
      </c>
      <c r="B25" s="2">
        <v>348252</v>
      </c>
      <c r="C25" s="2" t="s">
        <v>82</v>
      </c>
      <c r="D25" s="2" t="s">
        <v>61</v>
      </c>
      <c r="E25" s="6" t="s">
        <v>10</v>
      </c>
      <c r="F25" s="2">
        <v>348252</v>
      </c>
      <c r="G25" s="2">
        <v>14</v>
      </c>
      <c r="H25" s="2">
        <v>0.61</v>
      </c>
    </row>
    <row r="26" spans="1:8" x14ac:dyDescent="0.25">
      <c r="A26" s="2">
        <v>23</v>
      </c>
      <c r="B26" s="2">
        <v>348881</v>
      </c>
      <c r="C26" s="2" t="s">
        <v>83</v>
      </c>
      <c r="D26" s="2" t="s">
        <v>17</v>
      </c>
      <c r="E26" s="6" t="s">
        <v>10</v>
      </c>
      <c r="F26" s="2">
        <v>348881</v>
      </c>
      <c r="G26" s="2">
        <v>9</v>
      </c>
      <c r="H26" s="2">
        <v>0.24</v>
      </c>
    </row>
    <row r="27" spans="1:8" x14ac:dyDescent="0.25">
      <c r="A27" s="2">
        <v>24</v>
      </c>
      <c r="B27" s="2">
        <v>348883</v>
      </c>
      <c r="C27" s="2" t="s">
        <v>84</v>
      </c>
      <c r="D27" s="2" t="s">
        <v>17</v>
      </c>
      <c r="E27" s="6" t="s">
        <v>10</v>
      </c>
      <c r="F27" s="2">
        <v>348883</v>
      </c>
      <c r="G27" s="2">
        <v>25</v>
      </c>
      <c r="H27" s="2">
        <v>0.87</v>
      </c>
    </row>
    <row r="28" spans="1:8" x14ac:dyDescent="0.25">
      <c r="A28" s="2">
        <v>25</v>
      </c>
      <c r="B28" s="2">
        <v>348063</v>
      </c>
      <c r="C28" s="2" t="s">
        <v>85</v>
      </c>
      <c r="D28" s="2" t="s">
        <v>11</v>
      </c>
      <c r="E28" s="6" t="s">
        <v>10</v>
      </c>
      <c r="F28" s="2">
        <v>348063</v>
      </c>
      <c r="G28" s="2">
        <v>20</v>
      </c>
      <c r="H28" s="2">
        <v>0.12</v>
      </c>
    </row>
    <row r="29" spans="1:8" x14ac:dyDescent="0.25">
      <c r="A29" s="2">
        <v>26</v>
      </c>
      <c r="B29" s="2">
        <v>348807</v>
      </c>
      <c r="C29" s="2" t="s">
        <v>86</v>
      </c>
      <c r="D29" s="2" t="s">
        <v>17</v>
      </c>
      <c r="E29" s="6" t="s">
        <v>10</v>
      </c>
      <c r="F29" s="2">
        <v>348807</v>
      </c>
      <c r="G29" s="2">
        <v>12</v>
      </c>
      <c r="H29" s="2">
        <v>0.84</v>
      </c>
    </row>
    <row r="30" spans="1:8" x14ac:dyDescent="0.25">
      <c r="A30" s="2">
        <v>27</v>
      </c>
      <c r="B30" s="2">
        <v>347856</v>
      </c>
      <c r="C30" s="2" t="s">
        <v>87</v>
      </c>
      <c r="D30" s="2" t="s">
        <v>11</v>
      </c>
      <c r="E30" s="6" t="s">
        <v>10</v>
      </c>
      <c r="F30" s="2">
        <v>347856</v>
      </c>
      <c r="G30" s="2">
        <v>22</v>
      </c>
      <c r="H30" s="2">
        <v>0.28999999999999998</v>
      </c>
    </row>
    <row r="31" spans="1:8" x14ac:dyDescent="0.25">
      <c r="A31" s="2">
        <v>28</v>
      </c>
      <c r="B31" s="2">
        <v>348095</v>
      </c>
      <c r="C31" s="2" t="s">
        <v>88</v>
      </c>
      <c r="D31" s="2" t="s">
        <v>32</v>
      </c>
      <c r="E31" s="6" t="s">
        <v>10</v>
      </c>
      <c r="F31" s="2">
        <v>348095</v>
      </c>
      <c r="G31" s="2">
        <v>25</v>
      </c>
      <c r="H31" s="2">
        <v>0.15</v>
      </c>
    </row>
    <row r="32" spans="1:8" x14ac:dyDescent="0.25">
      <c r="A32" s="2">
        <v>29</v>
      </c>
      <c r="B32" s="2">
        <v>347628</v>
      </c>
      <c r="C32" s="2" t="s">
        <v>89</v>
      </c>
      <c r="D32" s="2" t="s">
        <v>21</v>
      </c>
      <c r="E32" s="6" t="s">
        <v>10</v>
      </c>
      <c r="F32" s="2">
        <v>347628</v>
      </c>
      <c r="G32" s="2">
        <v>23</v>
      </c>
      <c r="H32" s="2">
        <v>0.6</v>
      </c>
    </row>
    <row r="33" spans="1:8" x14ac:dyDescent="0.25">
      <c r="A33" s="2">
        <v>30</v>
      </c>
      <c r="B33" s="2">
        <v>347631</v>
      </c>
      <c r="C33" s="2" t="s">
        <v>90</v>
      </c>
      <c r="D33" s="2" t="s">
        <v>21</v>
      </c>
      <c r="E33" s="6" t="s">
        <v>10</v>
      </c>
      <c r="F33" s="2">
        <v>347631</v>
      </c>
      <c r="G33" s="2">
        <v>13</v>
      </c>
      <c r="H33" s="2">
        <v>0.16</v>
      </c>
    </row>
    <row r="34" spans="1:8" x14ac:dyDescent="0.25">
      <c r="A34" s="2">
        <v>31</v>
      </c>
      <c r="B34" s="2">
        <v>347652</v>
      </c>
      <c r="C34" s="2" t="s">
        <v>91</v>
      </c>
      <c r="D34" s="2" t="s">
        <v>21</v>
      </c>
      <c r="E34" s="6" t="s">
        <v>10</v>
      </c>
      <c r="F34" s="2">
        <v>347652</v>
      </c>
      <c r="G34" s="2">
        <v>25</v>
      </c>
      <c r="H34" s="2">
        <v>0.73</v>
      </c>
    </row>
    <row r="35" spans="1:8" x14ac:dyDescent="0.25">
      <c r="A35" s="2">
        <v>32</v>
      </c>
      <c r="B35" s="2">
        <v>347634</v>
      </c>
      <c r="C35" s="2" t="s">
        <v>92</v>
      </c>
      <c r="D35" s="2" t="s">
        <v>21</v>
      </c>
      <c r="E35" s="6" t="s">
        <v>10</v>
      </c>
      <c r="F35" s="2">
        <v>347634</v>
      </c>
      <c r="G35" s="2">
        <v>29</v>
      </c>
      <c r="H35" s="2">
        <v>0.1</v>
      </c>
    </row>
    <row r="36" spans="1:8" x14ac:dyDescent="0.25">
      <c r="A36" s="2">
        <v>33</v>
      </c>
      <c r="B36" s="2">
        <v>347678</v>
      </c>
      <c r="C36" s="2" t="s">
        <v>93</v>
      </c>
      <c r="D36" s="2" t="s">
        <v>21</v>
      </c>
      <c r="E36" s="6" t="s">
        <v>10</v>
      </c>
      <c r="F36" s="2">
        <v>347678</v>
      </c>
      <c r="G36" s="2">
        <v>7</v>
      </c>
      <c r="H36" s="2">
        <v>0.76</v>
      </c>
    </row>
    <row r="37" spans="1:8" x14ac:dyDescent="0.25">
      <c r="A37" s="2">
        <v>34</v>
      </c>
      <c r="B37" s="2">
        <v>348808</v>
      </c>
      <c r="C37" s="2" t="s">
        <v>94</v>
      </c>
      <c r="D37" s="2" t="s">
        <v>17</v>
      </c>
      <c r="E37" s="6" t="s">
        <v>10</v>
      </c>
      <c r="F37" s="2">
        <v>348808</v>
      </c>
      <c r="G37" s="2">
        <v>15</v>
      </c>
      <c r="H37" s="2">
        <v>0.3</v>
      </c>
    </row>
    <row r="38" spans="1:8" x14ac:dyDescent="0.25">
      <c r="A38" s="2">
        <v>35</v>
      </c>
      <c r="B38" s="2">
        <v>348831</v>
      </c>
      <c r="C38" s="2" t="s">
        <v>95</v>
      </c>
      <c r="D38" s="2" t="s">
        <v>17</v>
      </c>
      <c r="E38" s="6" t="s">
        <v>10</v>
      </c>
      <c r="F38" s="2">
        <v>348831</v>
      </c>
      <c r="G38" s="2">
        <v>26</v>
      </c>
      <c r="H38" s="2">
        <v>0.89</v>
      </c>
    </row>
    <row r="39" spans="1:8" x14ac:dyDescent="0.25">
      <c r="A39" s="2">
        <v>36</v>
      </c>
      <c r="B39" s="2">
        <v>348394</v>
      </c>
      <c r="C39" s="2" t="s">
        <v>96</v>
      </c>
      <c r="D39" s="2" t="s">
        <v>17</v>
      </c>
      <c r="E39" s="6" t="s">
        <v>10</v>
      </c>
      <c r="F39" s="2">
        <v>348394</v>
      </c>
      <c r="G39" s="2">
        <v>6</v>
      </c>
      <c r="H39" s="2">
        <v>0.37</v>
      </c>
    </row>
    <row r="40" spans="1:8" x14ac:dyDescent="0.25">
      <c r="A40" s="2">
        <v>37</v>
      </c>
      <c r="B40" s="2">
        <v>348821</v>
      </c>
      <c r="C40" s="2" t="s">
        <v>97</v>
      </c>
      <c r="D40" s="2" t="s">
        <v>65</v>
      </c>
      <c r="E40" s="6" t="s">
        <v>10</v>
      </c>
      <c r="F40" s="2">
        <v>348821</v>
      </c>
      <c r="G40" s="2">
        <v>16</v>
      </c>
      <c r="H40" s="2">
        <v>0.3</v>
      </c>
    </row>
    <row r="41" spans="1:8" x14ac:dyDescent="0.25">
      <c r="A41" s="2">
        <v>38</v>
      </c>
      <c r="B41" s="2">
        <v>348277</v>
      </c>
      <c r="C41" s="2" t="s">
        <v>56</v>
      </c>
      <c r="D41" s="2" t="s">
        <v>17</v>
      </c>
      <c r="E41" s="6" t="s">
        <v>10</v>
      </c>
      <c r="F41" s="2">
        <v>348277</v>
      </c>
      <c r="G41" s="2">
        <v>16</v>
      </c>
      <c r="H41" s="2">
        <v>0.15</v>
      </c>
    </row>
    <row r="42" spans="1:8" x14ac:dyDescent="0.25">
      <c r="A42" s="2">
        <v>39</v>
      </c>
      <c r="B42" s="2">
        <v>348294</v>
      </c>
      <c r="C42" s="2" t="s">
        <v>98</v>
      </c>
      <c r="D42" s="2" t="s">
        <v>72</v>
      </c>
      <c r="E42" s="6" t="s">
        <v>10</v>
      </c>
      <c r="F42" s="2">
        <v>348294</v>
      </c>
      <c r="G42" s="2">
        <v>14</v>
      </c>
      <c r="H42" s="2">
        <v>0.66</v>
      </c>
    </row>
    <row r="43" spans="1:8" x14ac:dyDescent="0.25">
      <c r="A43" s="2">
        <v>40</v>
      </c>
      <c r="B43" s="2">
        <v>348299</v>
      </c>
      <c r="C43" s="2" t="s">
        <v>99</v>
      </c>
      <c r="D43" s="2" t="s">
        <v>72</v>
      </c>
      <c r="E43" s="6" t="s">
        <v>10</v>
      </c>
      <c r="F43" s="2">
        <v>348299</v>
      </c>
      <c r="G43" s="2">
        <v>28</v>
      </c>
      <c r="H43" s="2">
        <v>0.34</v>
      </c>
    </row>
    <row r="44" spans="1:8" x14ac:dyDescent="0.25">
      <c r="A44" s="2">
        <v>41</v>
      </c>
      <c r="B44" s="2">
        <v>347921</v>
      </c>
      <c r="C44" s="2" t="s">
        <v>100</v>
      </c>
      <c r="D44" s="2" t="s">
        <v>70</v>
      </c>
      <c r="E44" s="6" t="s">
        <v>10</v>
      </c>
      <c r="F44" s="2">
        <v>347921</v>
      </c>
      <c r="G44" s="2">
        <v>9</v>
      </c>
      <c r="H44" s="2">
        <v>0.67</v>
      </c>
    </row>
    <row r="45" spans="1:8" x14ac:dyDescent="0.25">
      <c r="A45" s="2">
        <v>42</v>
      </c>
      <c r="B45" s="2">
        <v>347873</v>
      </c>
      <c r="C45" s="2" t="s">
        <v>101</v>
      </c>
      <c r="D45" s="2" t="s">
        <v>14</v>
      </c>
      <c r="E45" s="6" t="s">
        <v>10</v>
      </c>
      <c r="F45" s="2">
        <v>347873</v>
      </c>
      <c r="G45" s="2">
        <v>21</v>
      </c>
      <c r="H45" s="2">
        <v>0.39</v>
      </c>
    </row>
    <row r="46" spans="1:8" x14ac:dyDescent="0.25">
      <c r="A46" s="2">
        <v>43</v>
      </c>
      <c r="B46" s="2">
        <v>347874</v>
      </c>
      <c r="C46" s="2" t="s">
        <v>102</v>
      </c>
      <c r="D46" s="2" t="s">
        <v>14</v>
      </c>
      <c r="E46" s="6" t="s">
        <v>10</v>
      </c>
      <c r="F46" s="2">
        <v>347874</v>
      </c>
      <c r="G46" s="2">
        <v>10</v>
      </c>
      <c r="H46" s="2">
        <v>0.69</v>
      </c>
    </row>
    <row r="47" spans="1:8" x14ac:dyDescent="0.25">
      <c r="A47" s="2">
        <v>44</v>
      </c>
      <c r="B47" s="2">
        <v>347941</v>
      </c>
      <c r="C47" s="2" t="s">
        <v>103</v>
      </c>
      <c r="D47" s="2" t="s">
        <v>70</v>
      </c>
      <c r="E47" s="6" t="s">
        <v>10</v>
      </c>
      <c r="F47" s="2">
        <v>347941</v>
      </c>
      <c r="G47" s="2">
        <v>5</v>
      </c>
      <c r="H47" s="2">
        <v>0.53</v>
      </c>
    </row>
    <row r="48" spans="1:8" x14ac:dyDescent="0.25">
      <c r="A48" s="2">
        <v>45</v>
      </c>
      <c r="B48" s="2">
        <v>347932</v>
      </c>
      <c r="C48" s="2" t="s">
        <v>104</v>
      </c>
      <c r="D48" s="2" t="s">
        <v>70</v>
      </c>
      <c r="E48" s="6" t="s">
        <v>10</v>
      </c>
      <c r="F48" s="2">
        <v>347932</v>
      </c>
      <c r="G48" s="2">
        <v>19</v>
      </c>
      <c r="H48" s="2">
        <v>0.27</v>
      </c>
    </row>
    <row r="49" spans="1:8" x14ac:dyDescent="0.25">
      <c r="A49" s="2">
        <v>46</v>
      </c>
      <c r="B49" s="2">
        <v>347834</v>
      </c>
      <c r="C49" s="2" t="s">
        <v>105</v>
      </c>
      <c r="D49" s="2" t="s">
        <v>65</v>
      </c>
      <c r="E49" s="6" t="s">
        <v>10</v>
      </c>
      <c r="F49" s="2">
        <v>347834</v>
      </c>
      <c r="G49" s="2">
        <v>22</v>
      </c>
      <c r="H49" s="2">
        <v>0.59</v>
      </c>
    </row>
    <row r="50" spans="1:8" x14ac:dyDescent="0.25">
      <c r="A50" s="2">
        <v>47</v>
      </c>
      <c r="B50" s="2">
        <v>347868</v>
      </c>
      <c r="C50" s="2" t="s">
        <v>106</v>
      </c>
      <c r="D50" s="2" t="s">
        <v>25</v>
      </c>
      <c r="E50" s="6" t="s">
        <v>10</v>
      </c>
      <c r="F50" s="2">
        <v>347868</v>
      </c>
      <c r="G50" s="2">
        <v>20</v>
      </c>
      <c r="H50" s="2">
        <v>0.13</v>
      </c>
    </row>
    <row r="51" spans="1:8" x14ac:dyDescent="0.25">
      <c r="A51" s="2">
        <v>48</v>
      </c>
      <c r="B51" s="2">
        <v>348070</v>
      </c>
      <c r="C51" s="2" t="s">
        <v>107</v>
      </c>
      <c r="D51" s="2" t="s">
        <v>23</v>
      </c>
      <c r="E51" s="6" t="s">
        <v>10</v>
      </c>
      <c r="F51" s="2">
        <v>348070</v>
      </c>
      <c r="G51" s="2">
        <v>24</v>
      </c>
      <c r="H51" s="2">
        <v>0.7</v>
      </c>
    </row>
    <row r="52" spans="1:8" x14ac:dyDescent="0.25">
      <c r="A52" s="2">
        <v>49</v>
      </c>
      <c r="B52" s="2">
        <v>348076</v>
      </c>
      <c r="C52" s="2" t="s">
        <v>108</v>
      </c>
      <c r="D52" s="2" t="s">
        <v>23</v>
      </c>
      <c r="E52" s="6" t="s">
        <v>10</v>
      </c>
      <c r="F52" s="2">
        <v>348076</v>
      </c>
      <c r="G52" s="2">
        <v>25</v>
      </c>
      <c r="H52" s="2">
        <v>0.51</v>
      </c>
    </row>
    <row r="53" spans="1:8" x14ac:dyDescent="0.25">
      <c r="A53" s="2">
        <v>50</v>
      </c>
      <c r="B53" s="2">
        <v>348040</v>
      </c>
      <c r="C53" s="2" t="s">
        <v>109</v>
      </c>
      <c r="D53" s="2" t="s">
        <v>23</v>
      </c>
      <c r="E53" s="6" t="s">
        <v>10</v>
      </c>
      <c r="F53" s="2">
        <v>348040</v>
      </c>
      <c r="G53" s="2">
        <v>15</v>
      </c>
      <c r="H53" s="2">
        <v>0.7</v>
      </c>
    </row>
    <row r="54" spans="1:8" x14ac:dyDescent="0.25">
      <c r="A54" s="2">
        <v>51</v>
      </c>
      <c r="B54" s="2">
        <v>348046</v>
      </c>
      <c r="C54" s="2" t="s">
        <v>110</v>
      </c>
      <c r="D54" s="2" t="s">
        <v>23</v>
      </c>
      <c r="E54" s="6" t="s">
        <v>10</v>
      </c>
      <c r="F54" s="2">
        <v>348046</v>
      </c>
      <c r="G54" s="2">
        <v>26</v>
      </c>
      <c r="H54" s="2">
        <v>0.86</v>
      </c>
    </row>
    <row r="55" spans="1:8" x14ac:dyDescent="0.25">
      <c r="A55" s="2">
        <v>52</v>
      </c>
      <c r="B55" s="2">
        <v>347955</v>
      </c>
      <c r="C55" s="2" t="s">
        <v>111</v>
      </c>
      <c r="D55" s="2" t="s">
        <v>14</v>
      </c>
      <c r="E55" s="6" t="s">
        <v>10</v>
      </c>
      <c r="F55" s="2">
        <v>347955</v>
      </c>
      <c r="G55" s="2">
        <v>25</v>
      </c>
      <c r="H55" s="2">
        <v>0.73</v>
      </c>
    </row>
    <row r="56" spans="1:8" x14ac:dyDescent="0.25">
      <c r="A56" s="2">
        <v>53</v>
      </c>
      <c r="B56" s="2">
        <v>347957</v>
      </c>
      <c r="C56" s="2" t="s">
        <v>112</v>
      </c>
      <c r="D56" s="2" t="s">
        <v>14</v>
      </c>
      <c r="E56" s="6" t="s">
        <v>10</v>
      </c>
      <c r="F56" s="2">
        <v>347957</v>
      </c>
      <c r="G56" s="2">
        <v>23</v>
      </c>
      <c r="H56" s="2">
        <v>0.49</v>
      </c>
    </row>
    <row r="57" spans="1:8" x14ac:dyDescent="0.25">
      <c r="A57" s="2">
        <v>54</v>
      </c>
      <c r="B57" s="2">
        <v>347994</v>
      </c>
      <c r="C57" s="2" t="s">
        <v>113</v>
      </c>
      <c r="D57" s="2" t="s">
        <v>72</v>
      </c>
      <c r="E57" s="6" t="s">
        <v>10</v>
      </c>
      <c r="F57" s="2">
        <v>347994</v>
      </c>
      <c r="G57" s="2">
        <v>21</v>
      </c>
      <c r="H57" s="2">
        <v>0.17</v>
      </c>
    </row>
    <row r="58" spans="1:8" x14ac:dyDescent="0.25">
      <c r="A58" s="2">
        <v>55</v>
      </c>
      <c r="B58" s="2">
        <v>348142</v>
      </c>
      <c r="C58" s="2" t="s">
        <v>39</v>
      </c>
      <c r="D58" s="2" t="s">
        <v>32</v>
      </c>
      <c r="E58" s="6" t="s">
        <v>10</v>
      </c>
      <c r="F58" s="2">
        <v>348142</v>
      </c>
      <c r="G58" s="2">
        <v>28</v>
      </c>
      <c r="H58" s="2">
        <v>0.83</v>
      </c>
    </row>
    <row r="59" spans="1:8" x14ac:dyDescent="0.25">
      <c r="A59" s="2">
        <v>56</v>
      </c>
      <c r="B59" s="2">
        <v>347980</v>
      </c>
      <c r="C59" s="2" t="s">
        <v>114</v>
      </c>
      <c r="D59" s="2" t="s">
        <v>72</v>
      </c>
      <c r="E59" s="6" t="s">
        <v>10</v>
      </c>
      <c r="F59" s="2">
        <v>347980</v>
      </c>
      <c r="G59" s="2">
        <v>17</v>
      </c>
      <c r="H59" s="2">
        <v>0.34</v>
      </c>
    </row>
    <row r="60" spans="1:8" x14ac:dyDescent="0.25">
      <c r="A60" s="2">
        <v>57</v>
      </c>
      <c r="B60" s="2">
        <v>347991</v>
      </c>
      <c r="C60" s="2" t="s">
        <v>115</v>
      </c>
      <c r="D60" s="2" t="s">
        <v>72</v>
      </c>
      <c r="E60" s="6" t="s">
        <v>10</v>
      </c>
      <c r="F60" s="2">
        <v>347991</v>
      </c>
      <c r="G60" s="2">
        <v>25</v>
      </c>
      <c r="H60" s="2">
        <v>0.19</v>
      </c>
    </row>
    <row r="61" spans="1:8" x14ac:dyDescent="0.25">
      <c r="A61" s="2">
        <v>58</v>
      </c>
      <c r="B61" s="2">
        <v>348343</v>
      </c>
      <c r="C61" s="2" t="s">
        <v>73</v>
      </c>
      <c r="D61" s="2" t="s">
        <v>72</v>
      </c>
      <c r="E61" s="6" t="s">
        <v>10</v>
      </c>
      <c r="F61" s="2">
        <v>348343</v>
      </c>
      <c r="G61" s="2">
        <v>15</v>
      </c>
      <c r="H61" s="2">
        <v>0.1</v>
      </c>
    </row>
    <row r="62" spans="1:8" x14ac:dyDescent="0.25">
      <c r="A62" s="2">
        <v>59</v>
      </c>
      <c r="B62" s="2">
        <v>347813</v>
      </c>
      <c r="C62" s="2" t="s">
        <v>116</v>
      </c>
      <c r="D62" s="2" t="s">
        <v>65</v>
      </c>
      <c r="E62" s="6" t="s">
        <v>10</v>
      </c>
      <c r="F62" s="2">
        <v>347813</v>
      </c>
      <c r="G62" s="2">
        <v>15</v>
      </c>
      <c r="H62" s="2">
        <v>0.48</v>
      </c>
    </row>
    <row r="63" spans="1:8" x14ac:dyDescent="0.25">
      <c r="A63" s="2">
        <v>60</v>
      </c>
      <c r="B63" s="2">
        <v>347858</v>
      </c>
      <c r="C63" s="2" t="s">
        <v>117</v>
      </c>
      <c r="D63" s="2" t="s">
        <v>14</v>
      </c>
      <c r="E63" s="6" t="s">
        <v>10</v>
      </c>
      <c r="F63" s="2">
        <v>347858</v>
      </c>
      <c r="G63" s="2">
        <v>6</v>
      </c>
      <c r="H63" s="2">
        <v>0.64</v>
      </c>
    </row>
    <row r="64" spans="1:8" x14ac:dyDescent="0.25">
      <c r="A64" s="2">
        <v>61</v>
      </c>
      <c r="B64" s="2">
        <v>347870</v>
      </c>
      <c r="C64" s="2" t="s">
        <v>118</v>
      </c>
      <c r="D64" s="2" t="s">
        <v>14</v>
      </c>
      <c r="E64" s="6" t="s">
        <v>10</v>
      </c>
      <c r="F64" s="2">
        <v>347870</v>
      </c>
      <c r="G64" s="2">
        <v>22</v>
      </c>
      <c r="H64" s="2">
        <v>0.6</v>
      </c>
    </row>
    <row r="65" spans="1:8" x14ac:dyDescent="0.25">
      <c r="A65" s="2">
        <v>62</v>
      </c>
      <c r="B65" s="2">
        <v>347943</v>
      </c>
      <c r="C65" s="2" t="s">
        <v>119</v>
      </c>
      <c r="D65" s="2" t="s">
        <v>70</v>
      </c>
      <c r="E65" s="6" t="s">
        <v>10</v>
      </c>
      <c r="F65" s="2">
        <v>347943</v>
      </c>
      <c r="G65" s="2">
        <v>21</v>
      </c>
      <c r="H65" s="2">
        <v>0.19</v>
      </c>
    </row>
    <row r="66" spans="1:8" x14ac:dyDescent="0.25">
      <c r="A66" s="2">
        <v>63</v>
      </c>
      <c r="B66" s="2">
        <v>347946</v>
      </c>
      <c r="C66" s="2" t="s">
        <v>120</v>
      </c>
      <c r="D66" s="2" t="s">
        <v>70</v>
      </c>
      <c r="E66" s="6" t="s">
        <v>10</v>
      </c>
      <c r="F66" s="2">
        <v>347946</v>
      </c>
      <c r="G66" s="2">
        <v>16</v>
      </c>
      <c r="H66" s="2">
        <v>0.31</v>
      </c>
    </row>
    <row r="67" spans="1:8" x14ac:dyDescent="0.25">
      <c r="A67" s="2">
        <v>64</v>
      </c>
      <c r="B67" s="2">
        <v>347881</v>
      </c>
      <c r="C67" s="2" t="s">
        <v>13</v>
      </c>
      <c r="D67" s="2" t="s">
        <v>14</v>
      </c>
      <c r="E67" s="6" t="s">
        <v>10</v>
      </c>
      <c r="F67" s="2">
        <v>347881</v>
      </c>
      <c r="G67" s="2">
        <v>15</v>
      </c>
      <c r="H67" s="2">
        <v>0.49</v>
      </c>
    </row>
    <row r="68" spans="1:8" x14ac:dyDescent="0.25">
      <c r="A68" s="2">
        <v>65</v>
      </c>
      <c r="B68" s="2">
        <v>348428</v>
      </c>
      <c r="C68" s="2" t="s">
        <v>121</v>
      </c>
      <c r="D68" s="2" t="s">
        <v>17</v>
      </c>
      <c r="E68" s="6" t="s">
        <v>10</v>
      </c>
      <c r="F68" s="2">
        <v>348428</v>
      </c>
      <c r="G68" s="2">
        <v>26</v>
      </c>
      <c r="H68" s="2">
        <v>0.15</v>
      </c>
    </row>
    <row r="69" spans="1:8" x14ac:dyDescent="0.25">
      <c r="A69" s="2">
        <v>66</v>
      </c>
      <c r="B69" s="2">
        <v>347895</v>
      </c>
      <c r="C69" s="2" t="s">
        <v>122</v>
      </c>
      <c r="D69" s="2" t="s">
        <v>70</v>
      </c>
      <c r="E69" s="6" t="s">
        <v>10</v>
      </c>
      <c r="F69" s="2">
        <v>347895</v>
      </c>
      <c r="G69" s="2">
        <v>23</v>
      </c>
      <c r="H69" s="2">
        <v>0.42</v>
      </c>
    </row>
    <row r="70" spans="1:8" x14ac:dyDescent="0.25">
      <c r="A70" s="2">
        <v>67</v>
      </c>
      <c r="B70" s="2">
        <v>348866</v>
      </c>
      <c r="C70" s="2" t="s">
        <v>123</v>
      </c>
      <c r="D70" s="2" t="s">
        <v>17</v>
      </c>
      <c r="E70" s="6" t="s">
        <v>10</v>
      </c>
      <c r="F70" s="2">
        <v>348866</v>
      </c>
      <c r="G70" s="2">
        <v>22</v>
      </c>
      <c r="H70" s="2">
        <v>0.84</v>
      </c>
    </row>
    <row r="71" spans="1:8" x14ac:dyDescent="0.25">
      <c r="A71" s="2">
        <v>68</v>
      </c>
      <c r="B71" s="2">
        <v>348863</v>
      </c>
      <c r="C71" s="2" t="s">
        <v>124</v>
      </c>
      <c r="D71" s="2" t="s">
        <v>17</v>
      </c>
      <c r="E71" s="6" t="s">
        <v>10</v>
      </c>
      <c r="F71" s="2">
        <v>348863</v>
      </c>
      <c r="G71" s="2">
        <v>9</v>
      </c>
      <c r="H71" s="2">
        <v>0.62</v>
      </c>
    </row>
    <row r="72" spans="1:8" x14ac:dyDescent="0.25">
      <c r="A72" s="2">
        <v>69</v>
      </c>
      <c r="B72" s="2">
        <v>347824</v>
      </c>
      <c r="C72" s="2" t="s">
        <v>125</v>
      </c>
      <c r="D72" s="2" t="s">
        <v>79</v>
      </c>
      <c r="E72" s="6" t="s">
        <v>10</v>
      </c>
      <c r="F72" s="2">
        <v>347824</v>
      </c>
      <c r="G72" s="2">
        <v>21</v>
      </c>
      <c r="H72" s="2">
        <v>0.3</v>
      </c>
    </row>
    <row r="73" spans="1:8" x14ac:dyDescent="0.25">
      <c r="A73" s="2">
        <v>70</v>
      </c>
      <c r="B73" s="2">
        <v>347865</v>
      </c>
      <c r="C73" s="2" t="s">
        <v>126</v>
      </c>
      <c r="D73" s="2" t="s">
        <v>25</v>
      </c>
      <c r="E73" s="6" t="s">
        <v>10</v>
      </c>
      <c r="F73" s="2">
        <v>347865</v>
      </c>
      <c r="G73" s="2">
        <v>19</v>
      </c>
      <c r="H73" s="2">
        <v>0.55000000000000004</v>
      </c>
    </row>
    <row r="74" spans="1:8" x14ac:dyDescent="0.25">
      <c r="A74" s="2">
        <v>71</v>
      </c>
      <c r="B74" s="2">
        <v>348071</v>
      </c>
      <c r="C74" s="2" t="s">
        <v>27</v>
      </c>
      <c r="D74" s="2" t="s">
        <v>23</v>
      </c>
      <c r="E74" s="6" t="s">
        <v>10</v>
      </c>
      <c r="F74" s="2">
        <v>348071</v>
      </c>
      <c r="G74" s="2">
        <v>22</v>
      </c>
      <c r="H74" s="2">
        <v>0.17</v>
      </c>
    </row>
    <row r="75" spans="1:8" x14ac:dyDescent="0.25">
      <c r="A75" s="2">
        <v>72</v>
      </c>
      <c r="B75" s="2">
        <v>348077</v>
      </c>
      <c r="C75" s="2" t="s">
        <v>127</v>
      </c>
      <c r="D75" s="2" t="s">
        <v>23</v>
      </c>
      <c r="E75" s="6" t="s">
        <v>10</v>
      </c>
      <c r="F75" s="2">
        <v>348077</v>
      </c>
      <c r="G75" s="2">
        <v>22</v>
      </c>
      <c r="H75" s="2">
        <v>0.87</v>
      </c>
    </row>
    <row r="76" spans="1:8" x14ac:dyDescent="0.25">
      <c r="A76" s="2">
        <v>73</v>
      </c>
      <c r="B76" s="2">
        <v>348341</v>
      </c>
      <c r="C76" s="2" t="s">
        <v>73</v>
      </c>
      <c r="D76" s="2" t="s">
        <v>72</v>
      </c>
      <c r="E76" s="6" t="s">
        <v>10</v>
      </c>
      <c r="F76" s="2">
        <v>348341</v>
      </c>
      <c r="G76" s="2">
        <v>24</v>
      </c>
      <c r="H76" s="2">
        <v>0.15</v>
      </c>
    </row>
    <row r="77" spans="1:8" x14ac:dyDescent="0.25">
      <c r="A77" s="2">
        <v>74</v>
      </c>
      <c r="B77" s="2">
        <v>348778</v>
      </c>
      <c r="C77" s="2" t="s">
        <v>128</v>
      </c>
      <c r="D77" s="2" t="s">
        <v>17</v>
      </c>
      <c r="E77" s="6" t="s">
        <v>10</v>
      </c>
      <c r="F77" s="2">
        <v>348778</v>
      </c>
      <c r="G77" s="2">
        <v>5</v>
      </c>
      <c r="H77" s="2">
        <v>0.46</v>
      </c>
    </row>
    <row r="78" spans="1:8" x14ac:dyDescent="0.25">
      <c r="A78" s="2">
        <v>75</v>
      </c>
      <c r="B78" s="2">
        <v>347844</v>
      </c>
      <c r="C78" s="2" t="s">
        <v>129</v>
      </c>
      <c r="D78" s="2" t="s">
        <v>61</v>
      </c>
      <c r="E78" s="6" t="s">
        <v>10</v>
      </c>
      <c r="F78" s="2">
        <v>347844</v>
      </c>
      <c r="G78" s="2">
        <v>16</v>
      </c>
      <c r="H78" s="2">
        <v>0.52</v>
      </c>
    </row>
    <row r="79" spans="1:8" x14ac:dyDescent="0.25">
      <c r="A79" s="2">
        <v>76</v>
      </c>
      <c r="B79" s="2">
        <v>347877</v>
      </c>
      <c r="C79" s="2" t="s">
        <v>13</v>
      </c>
      <c r="D79" s="2" t="s">
        <v>14</v>
      </c>
      <c r="E79" s="6" t="s">
        <v>10</v>
      </c>
      <c r="F79" s="2">
        <v>347877</v>
      </c>
      <c r="G79" s="2">
        <v>30</v>
      </c>
      <c r="H79" s="2">
        <v>0.78</v>
      </c>
    </row>
    <row r="80" spans="1:8" x14ac:dyDescent="0.25">
      <c r="A80" s="2">
        <v>77</v>
      </c>
      <c r="B80" s="2">
        <v>347878</v>
      </c>
      <c r="C80" s="2" t="s">
        <v>130</v>
      </c>
      <c r="D80" s="2" t="s">
        <v>14</v>
      </c>
      <c r="E80" s="6" t="s">
        <v>10</v>
      </c>
      <c r="F80" s="2">
        <v>347878</v>
      </c>
      <c r="G80" s="2">
        <v>16</v>
      </c>
      <c r="H80" s="2">
        <v>0.36</v>
      </c>
    </row>
    <row r="81" spans="1:8" x14ac:dyDescent="0.25">
      <c r="A81" s="2">
        <v>78</v>
      </c>
      <c r="B81" s="2">
        <v>348489</v>
      </c>
      <c r="C81" s="2" t="s">
        <v>131</v>
      </c>
      <c r="D81" s="2" t="s">
        <v>21</v>
      </c>
      <c r="E81" s="6" t="s">
        <v>10</v>
      </c>
      <c r="F81" s="2">
        <v>348489</v>
      </c>
      <c r="G81" s="2">
        <v>26</v>
      </c>
      <c r="H81" s="2">
        <v>0.55000000000000004</v>
      </c>
    </row>
    <row r="82" spans="1:8" x14ac:dyDescent="0.25">
      <c r="A82" s="2">
        <v>79</v>
      </c>
      <c r="B82" s="2">
        <v>348107</v>
      </c>
      <c r="C82" s="2" t="s">
        <v>62</v>
      </c>
      <c r="D82" s="2" t="s">
        <v>32</v>
      </c>
      <c r="E82" s="6" t="s">
        <v>10</v>
      </c>
      <c r="F82" s="2">
        <v>348107</v>
      </c>
      <c r="G82" s="2">
        <v>9</v>
      </c>
      <c r="H82" s="2">
        <v>0.49</v>
      </c>
    </row>
    <row r="83" spans="1:8" x14ac:dyDescent="0.25">
      <c r="A83" s="2">
        <v>80</v>
      </c>
      <c r="B83" s="2">
        <v>348108</v>
      </c>
      <c r="C83" s="2" t="s">
        <v>132</v>
      </c>
      <c r="D83" s="2" t="s">
        <v>32</v>
      </c>
      <c r="E83" s="6" t="s">
        <v>10</v>
      </c>
      <c r="F83" s="2">
        <v>348108</v>
      </c>
      <c r="G83" s="2">
        <v>23</v>
      </c>
      <c r="H83" s="2">
        <v>0.52</v>
      </c>
    </row>
    <row r="84" spans="1:8" x14ac:dyDescent="0.25">
      <c r="A84" s="2">
        <v>81</v>
      </c>
      <c r="B84" s="2">
        <v>348141</v>
      </c>
      <c r="C84" s="2" t="s">
        <v>39</v>
      </c>
      <c r="D84" s="2" t="s">
        <v>32</v>
      </c>
      <c r="E84" s="6" t="s">
        <v>10</v>
      </c>
      <c r="F84" s="2">
        <v>348141</v>
      </c>
      <c r="G84" s="2">
        <v>21</v>
      </c>
      <c r="H84" s="2">
        <v>0.19</v>
      </c>
    </row>
    <row r="85" spans="1:8" x14ac:dyDescent="0.25">
      <c r="A85" s="2">
        <v>82</v>
      </c>
      <c r="B85" s="2">
        <v>348223</v>
      </c>
      <c r="C85" s="2" t="s">
        <v>133</v>
      </c>
      <c r="D85" s="2" t="s">
        <v>43</v>
      </c>
      <c r="E85" s="6" t="s">
        <v>10</v>
      </c>
      <c r="F85" s="2">
        <v>348223</v>
      </c>
      <c r="G85" s="2">
        <v>14</v>
      </c>
      <c r="H85" s="2">
        <v>0.41</v>
      </c>
    </row>
    <row r="86" spans="1:8" x14ac:dyDescent="0.25">
      <c r="A86" s="2">
        <v>83</v>
      </c>
      <c r="B86" s="2">
        <v>348229</v>
      </c>
      <c r="C86" s="2" t="s">
        <v>134</v>
      </c>
      <c r="D86" s="2" t="s">
        <v>11</v>
      </c>
      <c r="E86" s="6" t="s">
        <v>10</v>
      </c>
      <c r="F86" s="2">
        <v>348229</v>
      </c>
      <c r="G86" s="2">
        <v>13</v>
      </c>
      <c r="H86" s="2">
        <v>0.46</v>
      </c>
    </row>
    <row r="87" spans="1:8" x14ac:dyDescent="0.25">
      <c r="A87" s="2">
        <v>84</v>
      </c>
      <c r="B87" s="2">
        <v>348448</v>
      </c>
      <c r="C87" s="2" t="s">
        <v>135</v>
      </c>
      <c r="D87" s="2" t="s">
        <v>43</v>
      </c>
      <c r="E87" s="6" t="s">
        <v>10</v>
      </c>
      <c r="F87" s="2">
        <v>348448</v>
      </c>
      <c r="G87" s="2">
        <v>11</v>
      </c>
      <c r="H87" s="2">
        <v>0.56999999999999995</v>
      </c>
    </row>
    <row r="88" spans="1:8" x14ac:dyDescent="0.25">
      <c r="A88" s="2">
        <v>85</v>
      </c>
      <c r="B88" s="2">
        <v>348429</v>
      </c>
      <c r="C88" s="2" t="s">
        <v>136</v>
      </c>
      <c r="D88" s="2" t="s">
        <v>17</v>
      </c>
      <c r="E88" s="6" t="s">
        <v>10</v>
      </c>
      <c r="F88" s="2">
        <v>348429</v>
      </c>
      <c r="G88" s="2">
        <v>30</v>
      </c>
      <c r="H88" s="2">
        <v>0.74</v>
      </c>
    </row>
    <row r="89" spans="1:8" x14ac:dyDescent="0.25">
      <c r="A89" s="2">
        <v>86</v>
      </c>
      <c r="B89" s="2">
        <v>348431</v>
      </c>
      <c r="C89" s="2" t="s">
        <v>137</v>
      </c>
      <c r="D89" s="2" t="s">
        <v>17</v>
      </c>
      <c r="E89" s="6" t="s">
        <v>10</v>
      </c>
      <c r="F89" s="2">
        <v>348431</v>
      </c>
      <c r="G89" s="2">
        <v>13</v>
      </c>
      <c r="H89" s="2">
        <v>0.74</v>
      </c>
    </row>
    <row r="90" spans="1:8" x14ac:dyDescent="0.25">
      <c r="A90" s="2">
        <v>87</v>
      </c>
      <c r="B90" s="2">
        <v>347835</v>
      </c>
      <c r="C90" s="2" t="s">
        <v>105</v>
      </c>
      <c r="D90" s="2" t="s">
        <v>65</v>
      </c>
      <c r="E90" s="6" t="s">
        <v>10</v>
      </c>
      <c r="F90" s="2">
        <v>347835</v>
      </c>
      <c r="G90" s="2">
        <v>17</v>
      </c>
      <c r="H90" s="2">
        <v>0.23</v>
      </c>
    </row>
    <row r="91" spans="1:8" x14ac:dyDescent="0.25">
      <c r="A91" s="2">
        <v>88</v>
      </c>
      <c r="B91" s="2">
        <v>347763</v>
      </c>
      <c r="C91" s="2" t="s">
        <v>138</v>
      </c>
      <c r="D91" s="2" t="s">
        <v>21</v>
      </c>
      <c r="E91" s="6" t="s">
        <v>10</v>
      </c>
      <c r="F91" s="2">
        <v>347763</v>
      </c>
      <c r="G91" s="2">
        <v>11</v>
      </c>
      <c r="H91" s="2">
        <v>0.76</v>
      </c>
    </row>
    <row r="92" spans="1:8" x14ac:dyDescent="0.25">
      <c r="A92" s="2">
        <v>89</v>
      </c>
      <c r="B92" s="2">
        <v>348094</v>
      </c>
      <c r="C92" s="2" t="s">
        <v>139</v>
      </c>
      <c r="D92" s="2" t="s">
        <v>32</v>
      </c>
      <c r="E92" s="6" t="s">
        <v>10</v>
      </c>
      <c r="F92" s="2">
        <v>348094</v>
      </c>
      <c r="G92" s="2">
        <v>11</v>
      </c>
      <c r="H92" s="2">
        <v>0.84</v>
      </c>
    </row>
    <row r="93" spans="1:8" x14ac:dyDescent="0.25">
      <c r="A93" s="2">
        <v>90</v>
      </c>
      <c r="B93" s="2">
        <v>348058</v>
      </c>
      <c r="C93" s="2" t="s">
        <v>140</v>
      </c>
      <c r="D93" s="2" t="s">
        <v>11</v>
      </c>
      <c r="E93" s="6" t="s">
        <v>10</v>
      </c>
      <c r="F93" s="2">
        <v>348058</v>
      </c>
      <c r="G93" s="2">
        <v>26</v>
      </c>
      <c r="H93" s="2">
        <v>0.62</v>
      </c>
    </row>
    <row r="94" spans="1:8" x14ac:dyDescent="0.25">
      <c r="A94" s="2">
        <v>91</v>
      </c>
      <c r="B94" s="2">
        <v>348177</v>
      </c>
      <c r="C94" s="2" t="s">
        <v>141</v>
      </c>
      <c r="D94" s="2" t="s">
        <v>43</v>
      </c>
      <c r="E94" s="6" t="s">
        <v>10</v>
      </c>
      <c r="F94" s="2">
        <v>348177</v>
      </c>
      <c r="G94" s="2">
        <v>15</v>
      </c>
      <c r="H94" s="2">
        <v>0.89</v>
      </c>
    </row>
    <row r="95" spans="1:8" x14ac:dyDescent="0.25">
      <c r="A95" s="2">
        <v>92</v>
      </c>
      <c r="B95" s="2">
        <v>348196</v>
      </c>
      <c r="C95" s="2" t="s">
        <v>142</v>
      </c>
      <c r="D95" s="2" t="s">
        <v>43</v>
      </c>
      <c r="E95" s="6" t="s">
        <v>10</v>
      </c>
      <c r="F95" s="2">
        <v>348196</v>
      </c>
      <c r="G95" s="2">
        <v>29</v>
      </c>
      <c r="H95" s="2">
        <v>0.65</v>
      </c>
    </row>
    <row r="96" spans="1:8" x14ac:dyDescent="0.25">
      <c r="A96" s="2">
        <v>93</v>
      </c>
      <c r="B96" s="2">
        <v>348819</v>
      </c>
      <c r="C96" s="2" t="s">
        <v>143</v>
      </c>
      <c r="D96" s="2" t="s">
        <v>17</v>
      </c>
      <c r="E96" s="6" t="s">
        <v>10</v>
      </c>
      <c r="F96" s="2">
        <v>348819</v>
      </c>
      <c r="G96" s="2">
        <v>29</v>
      </c>
      <c r="H96" s="2">
        <v>0.75</v>
      </c>
    </row>
    <row r="97" spans="1:8" x14ac:dyDescent="0.25">
      <c r="A97" s="2">
        <v>94</v>
      </c>
      <c r="B97" s="2">
        <v>347884</v>
      </c>
      <c r="C97" s="2" t="s">
        <v>144</v>
      </c>
      <c r="D97" s="2" t="s">
        <v>14</v>
      </c>
      <c r="E97" s="6" t="s">
        <v>10</v>
      </c>
      <c r="F97" s="2">
        <v>347884</v>
      </c>
      <c r="G97" s="2">
        <v>15</v>
      </c>
      <c r="H97" s="2">
        <v>0.32</v>
      </c>
    </row>
    <row r="98" spans="1:8" x14ac:dyDescent="0.25">
      <c r="A98" s="2">
        <v>95</v>
      </c>
      <c r="B98" s="2">
        <v>348001</v>
      </c>
      <c r="C98" s="2" t="s">
        <v>145</v>
      </c>
      <c r="D98" s="2" t="s">
        <v>72</v>
      </c>
      <c r="E98" s="6" t="s">
        <v>10</v>
      </c>
      <c r="F98" s="2">
        <v>348001</v>
      </c>
      <c r="G98" s="2">
        <v>21</v>
      </c>
      <c r="H98" s="2">
        <v>0.41</v>
      </c>
    </row>
    <row r="99" spans="1:8" x14ac:dyDescent="0.25">
      <c r="A99" s="2">
        <v>96</v>
      </c>
      <c r="B99" s="2">
        <v>348307</v>
      </c>
      <c r="C99" s="2" t="s">
        <v>146</v>
      </c>
      <c r="D99" s="2" t="s">
        <v>43</v>
      </c>
      <c r="E99" s="6" t="s">
        <v>10</v>
      </c>
      <c r="F99" s="2">
        <v>348307</v>
      </c>
      <c r="G99" s="2">
        <v>16</v>
      </c>
      <c r="H99" s="2">
        <v>0.16</v>
      </c>
    </row>
    <row r="100" spans="1:8" x14ac:dyDescent="0.25">
      <c r="A100" s="2">
        <v>97</v>
      </c>
      <c r="B100" s="2">
        <v>348886</v>
      </c>
      <c r="C100" s="2" t="s">
        <v>147</v>
      </c>
      <c r="D100" s="2" t="s">
        <v>17</v>
      </c>
      <c r="E100" s="6" t="s">
        <v>10</v>
      </c>
      <c r="F100" s="2">
        <v>348886</v>
      </c>
      <c r="G100" s="2">
        <v>27</v>
      </c>
      <c r="H100" s="2">
        <v>0.77</v>
      </c>
    </row>
    <row r="101" spans="1:8" x14ac:dyDescent="0.25">
      <c r="A101" s="2">
        <v>98</v>
      </c>
      <c r="B101" s="2">
        <v>347975</v>
      </c>
      <c r="C101" s="2" t="s">
        <v>148</v>
      </c>
      <c r="D101" s="2" t="s">
        <v>72</v>
      </c>
      <c r="E101" s="6" t="s">
        <v>10</v>
      </c>
      <c r="F101" s="2">
        <v>347975</v>
      </c>
      <c r="G101" s="2">
        <v>6</v>
      </c>
      <c r="H101" s="2">
        <v>0.33</v>
      </c>
    </row>
    <row r="102" spans="1:8" x14ac:dyDescent="0.25">
      <c r="A102" s="2">
        <v>99</v>
      </c>
      <c r="B102" s="2">
        <v>348395</v>
      </c>
      <c r="C102" s="2" t="s">
        <v>96</v>
      </c>
      <c r="D102" s="2" t="s">
        <v>17</v>
      </c>
      <c r="E102" s="6" t="s">
        <v>10</v>
      </c>
      <c r="F102" s="2">
        <v>348395</v>
      </c>
      <c r="G102" s="2">
        <v>19</v>
      </c>
      <c r="H102" s="2">
        <v>0.47</v>
      </c>
    </row>
    <row r="103" spans="1:8" x14ac:dyDescent="0.25">
      <c r="A103" s="2">
        <v>100</v>
      </c>
      <c r="B103" s="2">
        <v>348882</v>
      </c>
      <c r="C103" s="2" t="s">
        <v>149</v>
      </c>
      <c r="D103" s="2" t="s">
        <v>17</v>
      </c>
      <c r="E103" s="6" t="s">
        <v>10</v>
      </c>
      <c r="F103" s="2">
        <v>348882</v>
      </c>
      <c r="G103" s="2">
        <v>15</v>
      </c>
      <c r="H103" s="2">
        <v>0.56999999999999995</v>
      </c>
    </row>
    <row r="104" spans="1:8" x14ac:dyDescent="0.25">
      <c r="A104" s="2">
        <v>101</v>
      </c>
      <c r="B104" s="2">
        <v>348884</v>
      </c>
      <c r="C104" s="2" t="s">
        <v>150</v>
      </c>
      <c r="D104" s="2" t="s">
        <v>17</v>
      </c>
      <c r="E104" s="6" t="s">
        <v>10</v>
      </c>
      <c r="F104" s="2">
        <v>348884</v>
      </c>
      <c r="G104" s="2">
        <v>8</v>
      </c>
      <c r="H104" s="2">
        <v>0.18</v>
      </c>
    </row>
    <row r="105" spans="1:8" x14ac:dyDescent="0.25">
      <c r="A105" s="2">
        <v>102</v>
      </c>
      <c r="B105" s="2">
        <v>347928</v>
      </c>
      <c r="C105" s="2" t="s">
        <v>151</v>
      </c>
      <c r="D105" s="2" t="s">
        <v>70</v>
      </c>
      <c r="E105" s="6" t="s">
        <v>10</v>
      </c>
      <c r="F105" s="2">
        <v>347928</v>
      </c>
      <c r="G105" s="2">
        <v>21</v>
      </c>
      <c r="H105" s="2">
        <v>0.53</v>
      </c>
    </row>
    <row r="106" spans="1:8" x14ac:dyDescent="0.25">
      <c r="A106" s="2">
        <v>103</v>
      </c>
      <c r="B106" s="2">
        <v>348769</v>
      </c>
      <c r="C106" s="2" t="s">
        <v>152</v>
      </c>
      <c r="D106" s="2" t="s">
        <v>17</v>
      </c>
      <c r="E106" s="6" t="s">
        <v>10</v>
      </c>
      <c r="F106" s="2">
        <v>348769</v>
      </c>
      <c r="G106" s="2">
        <v>15</v>
      </c>
      <c r="H106" s="2">
        <v>0.52</v>
      </c>
    </row>
    <row r="107" spans="1:8" x14ac:dyDescent="0.25">
      <c r="A107" s="2">
        <v>104</v>
      </c>
      <c r="B107" s="2">
        <v>347930</v>
      </c>
      <c r="C107" s="2" t="s">
        <v>153</v>
      </c>
      <c r="D107" s="2" t="s">
        <v>70</v>
      </c>
      <c r="E107" s="6" t="s">
        <v>10</v>
      </c>
      <c r="F107" s="2">
        <v>347930</v>
      </c>
      <c r="G107" s="2">
        <v>28</v>
      </c>
      <c r="H107" s="2">
        <v>0.46</v>
      </c>
    </row>
    <row r="108" spans="1:8" x14ac:dyDescent="0.25">
      <c r="A108" s="2">
        <v>105</v>
      </c>
      <c r="B108" s="2">
        <v>347939</v>
      </c>
      <c r="C108" s="2" t="s">
        <v>154</v>
      </c>
      <c r="D108" s="2" t="s">
        <v>70</v>
      </c>
      <c r="E108" s="6" t="s">
        <v>10</v>
      </c>
      <c r="F108" s="2">
        <v>347939</v>
      </c>
      <c r="G108" s="2">
        <v>26</v>
      </c>
      <c r="H108" s="2">
        <v>0.86</v>
      </c>
    </row>
    <row r="109" spans="1:8" x14ac:dyDescent="0.25">
      <c r="A109" s="2">
        <v>106</v>
      </c>
      <c r="B109" s="2">
        <v>347984</v>
      </c>
      <c r="C109" s="2" t="s">
        <v>71</v>
      </c>
      <c r="D109" s="2" t="s">
        <v>72</v>
      </c>
      <c r="E109" s="6" t="s">
        <v>10</v>
      </c>
      <c r="F109" s="2">
        <v>347984</v>
      </c>
      <c r="G109" s="2">
        <v>10</v>
      </c>
      <c r="H109" s="2">
        <v>0.73</v>
      </c>
    </row>
    <row r="110" spans="1:8" x14ac:dyDescent="0.25">
      <c r="A110" s="2">
        <v>107</v>
      </c>
      <c r="B110" s="2">
        <v>347982</v>
      </c>
      <c r="C110" s="2" t="s">
        <v>155</v>
      </c>
      <c r="D110" s="2" t="s">
        <v>72</v>
      </c>
      <c r="E110" s="6" t="s">
        <v>10</v>
      </c>
      <c r="F110" s="2">
        <v>347982</v>
      </c>
      <c r="G110" s="2">
        <v>24</v>
      </c>
      <c r="H110" s="2">
        <v>0.55000000000000004</v>
      </c>
    </row>
    <row r="111" spans="1:8" x14ac:dyDescent="0.25">
      <c r="A111" s="2">
        <v>108</v>
      </c>
      <c r="B111" s="2">
        <v>347986</v>
      </c>
      <c r="C111" s="2" t="s">
        <v>156</v>
      </c>
      <c r="D111" s="2" t="s">
        <v>72</v>
      </c>
      <c r="E111" s="6" t="s">
        <v>10</v>
      </c>
      <c r="F111" s="2">
        <v>347986</v>
      </c>
      <c r="G111" s="2">
        <v>15</v>
      </c>
      <c r="H111" s="2">
        <v>0.88</v>
      </c>
    </row>
    <row r="112" spans="1:8" x14ac:dyDescent="0.25">
      <c r="A112" s="2">
        <v>109</v>
      </c>
      <c r="B112" s="2">
        <v>347996</v>
      </c>
      <c r="C112" s="2" t="s">
        <v>157</v>
      </c>
      <c r="D112" s="2" t="s">
        <v>72</v>
      </c>
      <c r="E112" s="6" t="s">
        <v>10</v>
      </c>
      <c r="F112" s="2">
        <v>347996</v>
      </c>
      <c r="G112" s="2">
        <v>10</v>
      </c>
      <c r="H112" s="2">
        <v>0.53</v>
      </c>
    </row>
    <row r="113" spans="1:8" x14ac:dyDescent="0.25">
      <c r="A113" s="2">
        <v>110</v>
      </c>
      <c r="B113" s="2">
        <v>348899</v>
      </c>
      <c r="C113" s="2" t="s">
        <v>158</v>
      </c>
      <c r="D113" s="2" t="s">
        <v>17</v>
      </c>
      <c r="E113" s="6" t="s">
        <v>10</v>
      </c>
      <c r="F113" s="2">
        <v>348899</v>
      </c>
      <c r="G113" s="2">
        <v>28</v>
      </c>
      <c r="H113" s="2">
        <v>0.8</v>
      </c>
    </row>
    <row r="114" spans="1:8" x14ac:dyDescent="0.25">
      <c r="A114" s="2">
        <v>111</v>
      </c>
      <c r="B114" s="2">
        <v>348780</v>
      </c>
      <c r="C114" s="2" t="s">
        <v>159</v>
      </c>
      <c r="D114" s="2" t="s">
        <v>17</v>
      </c>
      <c r="E114" s="6" t="s">
        <v>10</v>
      </c>
      <c r="F114" s="2">
        <v>348780</v>
      </c>
      <c r="G114" s="2">
        <v>8</v>
      </c>
      <c r="H114" s="2">
        <v>0.32</v>
      </c>
    </row>
    <row r="115" spans="1:8" x14ac:dyDescent="0.25">
      <c r="A115" s="2">
        <v>112</v>
      </c>
      <c r="B115" s="2">
        <v>348793</v>
      </c>
      <c r="C115" s="2" t="s">
        <v>160</v>
      </c>
      <c r="D115" s="2" t="s">
        <v>17</v>
      </c>
      <c r="E115" s="6" t="s">
        <v>10</v>
      </c>
      <c r="F115" s="2">
        <v>348793</v>
      </c>
      <c r="G115" s="2">
        <v>11</v>
      </c>
      <c r="H115" s="2">
        <v>0.86</v>
      </c>
    </row>
    <row r="116" spans="1:8" x14ac:dyDescent="0.25">
      <c r="A116" s="2">
        <v>113</v>
      </c>
      <c r="B116" s="2">
        <v>348847</v>
      </c>
      <c r="C116" s="2" t="s">
        <v>161</v>
      </c>
      <c r="D116" s="2" t="s">
        <v>17</v>
      </c>
      <c r="E116" s="6" t="s">
        <v>10</v>
      </c>
      <c r="F116" s="2">
        <v>348847</v>
      </c>
      <c r="G116" s="2">
        <v>17</v>
      </c>
      <c r="H116" s="2">
        <v>0.25</v>
      </c>
    </row>
    <row r="117" spans="1:8" x14ac:dyDescent="0.25">
      <c r="A117" s="2">
        <v>114</v>
      </c>
      <c r="B117" s="2">
        <v>348837</v>
      </c>
      <c r="C117" s="2" t="s">
        <v>162</v>
      </c>
      <c r="D117" s="2" t="s">
        <v>17</v>
      </c>
      <c r="E117" s="6" t="s">
        <v>10</v>
      </c>
      <c r="F117" s="2">
        <v>348837</v>
      </c>
      <c r="G117" s="2">
        <v>25</v>
      </c>
      <c r="H117" s="2">
        <v>0.45</v>
      </c>
    </row>
    <row r="118" spans="1:8" x14ac:dyDescent="0.25">
      <c r="A118" s="2">
        <v>115</v>
      </c>
      <c r="B118" s="2">
        <v>348638</v>
      </c>
      <c r="C118" s="2" t="s">
        <v>92</v>
      </c>
      <c r="D118" s="2" t="s">
        <v>21</v>
      </c>
      <c r="E118" s="6" t="s">
        <v>10</v>
      </c>
      <c r="F118" s="2">
        <v>348638</v>
      </c>
      <c r="G118" s="2">
        <v>29</v>
      </c>
      <c r="H118" s="2">
        <v>0.28000000000000003</v>
      </c>
    </row>
    <row r="119" spans="1:8" x14ac:dyDescent="0.25">
      <c r="A119" s="2">
        <v>116</v>
      </c>
      <c r="B119" s="2">
        <v>348135</v>
      </c>
      <c r="C119" s="2" t="s">
        <v>163</v>
      </c>
      <c r="D119" s="2" t="s">
        <v>72</v>
      </c>
      <c r="E119" s="6" t="s">
        <v>10</v>
      </c>
      <c r="F119" s="2">
        <v>348135</v>
      </c>
      <c r="G119" s="2">
        <v>25</v>
      </c>
      <c r="H119" s="2">
        <v>0.55000000000000004</v>
      </c>
    </row>
    <row r="120" spans="1:8" x14ac:dyDescent="0.25">
      <c r="A120" s="2">
        <v>117</v>
      </c>
      <c r="B120" s="2">
        <v>348213</v>
      </c>
      <c r="C120" s="2" t="s">
        <v>164</v>
      </c>
      <c r="D120" s="2" t="s">
        <v>43</v>
      </c>
      <c r="E120" s="6" t="s">
        <v>10</v>
      </c>
      <c r="F120" s="2">
        <v>348213</v>
      </c>
      <c r="G120" s="2">
        <v>21</v>
      </c>
      <c r="H120" s="2">
        <v>0.5</v>
      </c>
    </row>
    <row r="121" spans="1:8" x14ac:dyDescent="0.25">
      <c r="A121" s="2">
        <v>118</v>
      </c>
      <c r="B121" s="2">
        <v>348214</v>
      </c>
      <c r="C121" s="2" t="s">
        <v>165</v>
      </c>
      <c r="D121" s="2" t="s">
        <v>11</v>
      </c>
      <c r="E121" s="6" t="s">
        <v>10</v>
      </c>
      <c r="F121" s="2">
        <v>348214</v>
      </c>
      <c r="G121" s="2">
        <v>11</v>
      </c>
      <c r="H121" s="2">
        <v>0.16</v>
      </c>
    </row>
    <row r="122" spans="1:8" x14ac:dyDescent="0.25">
      <c r="A122" s="2">
        <v>119</v>
      </c>
      <c r="B122" s="2">
        <v>348226</v>
      </c>
      <c r="C122" s="2" t="s">
        <v>166</v>
      </c>
      <c r="D122" s="2" t="s">
        <v>23</v>
      </c>
      <c r="E122" s="6" t="s">
        <v>10</v>
      </c>
      <c r="F122" s="2">
        <v>348226</v>
      </c>
      <c r="G122" s="2">
        <v>29</v>
      </c>
      <c r="H122" s="2">
        <v>0.42</v>
      </c>
    </row>
    <row r="123" spans="1:8" x14ac:dyDescent="0.25">
      <c r="A123" s="2">
        <v>120</v>
      </c>
      <c r="B123" s="2">
        <v>348282</v>
      </c>
      <c r="C123" s="2" t="s">
        <v>167</v>
      </c>
      <c r="D123" s="2" t="s">
        <v>23</v>
      </c>
      <c r="E123" s="6" t="s">
        <v>10</v>
      </c>
      <c r="F123" s="2">
        <v>348282</v>
      </c>
      <c r="G123" s="2">
        <v>13</v>
      </c>
      <c r="H123" s="2">
        <v>0.74</v>
      </c>
    </row>
    <row r="124" spans="1:8" x14ac:dyDescent="0.25">
      <c r="A124" s="2">
        <v>121</v>
      </c>
      <c r="B124" s="2">
        <v>348287</v>
      </c>
      <c r="C124" s="2" t="s">
        <v>22</v>
      </c>
      <c r="D124" s="2" t="s">
        <v>23</v>
      </c>
      <c r="E124" s="6" t="s">
        <v>10</v>
      </c>
      <c r="F124" s="2">
        <v>348287</v>
      </c>
      <c r="G124" s="2">
        <v>18</v>
      </c>
      <c r="H124" s="2">
        <v>0.11</v>
      </c>
    </row>
    <row r="125" spans="1:8" x14ac:dyDescent="0.25">
      <c r="A125" s="2">
        <v>122</v>
      </c>
      <c r="B125" s="2">
        <v>348459</v>
      </c>
      <c r="C125" s="2" t="s">
        <v>168</v>
      </c>
      <c r="D125" s="2" t="s">
        <v>14</v>
      </c>
      <c r="E125" s="6" t="s">
        <v>10</v>
      </c>
      <c r="F125" s="2">
        <v>348459</v>
      </c>
      <c r="G125" s="2">
        <v>8</v>
      </c>
      <c r="H125" s="2">
        <v>0.57999999999999996</v>
      </c>
    </row>
    <row r="126" spans="1:8" x14ac:dyDescent="0.25">
      <c r="A126" s="2">
        <v>123</v>
      </c>
      <c r="B126" s="2">
        <v>348813</v>
      </c>
      <c r="C126" s="2" t="s">
        <v>169</v>
      </c>
      <c r="D126" s="2" t="s">
        <v>17</v>
      </c>
      <c r="E126" s="6" t="s">
        <v>10</v>
      </c>
      <c r="F126" s="2">
        <v>348813</v>
      </c>
      <c r="G126" s="2">
        <v>25</v>
      </c>
      <c r="H126" s="2">
        <v>0.42</v>
      </c>
    </row>
    <row r="127" spans="1:8" x14ac:dyDescent="0.25">
      <c r="A127" s="2">
        <v>124</v>
      </c>
      <c r="B127" s="2">
        <v>348387</v>
      </c>
      <c r="C127" s="2" t="s">
        <v>170</v>
      </c>
      <c r="D127" s="2" t="s">
        <v>17</v>
      </c>
      <c r="E127" s="6" t="s">
        <v>10</v>
      </c>
      <c r="F127" s="2">
        <v>348387</v>
      </c>
      <c r="G127" s="2">
        <v>25</v>
      </c>
      <c r="H127" s="2">
        <v>0.47</v>
      </c>
    </row>
    <row r="128" spans="1:8" x14ac:dyDescent="0.25">
      <c r="A128" s="2">
        <v>125</v>
      </c>
      <c r="B128" s="2">
        <v>348153</v>
      </c>
      <c r="C128" s="2" t="s">
        <v>171</v>
      </c>
      <c r="D128" s="2" t="s">
        <v>11</v>
      </c>
      <c r="E128" s="6" t="s">
        <v>10</v>
      </c>
      <c r="F128" s="2">
        <v>348153</v>
      </c>
      <c r="G128" s="2">
        <v>8</v>
      </c>
      <c r="H128" s="2">
        <v>0.7</v>
      </c>
    </row>
    <row r="129" spans="1:8" x14ac:dyDescent="0.25">
      <c r="A129" s="2">
        <v>126</v>
      </c>
      <c r="B129" s="2">
        <v>347969</v>
      </c>
      <c r="C129" s="2" t="s">
        <v>172</v>
      </c>
      <c r="D129" s="2" t="s">
        <v>79</v>
      </c>
      <c r="E129" s="6" t="s">
        <v>10</v>
      </c>
      <c r="F129" s="2">
        <v>347969</v>
      </c>
      <c r="G129" s="2">
        <v>14</v>
      </c>
      <c r="H129" s="2">
        <v>0.41</v>
      </c>
    </row>
    <row r="130" spans="1:8" x14ac:dyDescent="0.25">
      <c r="A130" s="2">
        <v>127</v>
      </c>
      <c r="B130" s="2">
        <v>347626</v>
      </c>
      <c r="C130" s="2" t="s">
        <v>173</v>
      </c>
      <c r="D130" s="2" t="s">
        <v>21</v>
      </c>
      <c r="E130" s="6" t="s">
        <v>10</v>
      </c>
      <c r="F130" s="2">
        <v>347626</v>
      </c>
      <c r="G130" s="2">
        <v>29</v>
      </c>
      <c r="H130" s="2">
        <v>0.9</v>
      </c>
    </row>
    <row r="131" spans="1:8" x14ac:dyDescent="0.25">
      <c r="A131" s="2">
        <v>128</v>
      </c>
      <c r="B131" s="2">
        <v>347668</v>
      </c>
      <c r="C131" s="2" t="s">
        <v>174</v>
      </c>
      <c r="D131" s="2" t="s">
        <v>21</v>
      </c>
      <c r="E131" s="6" t="s">
        <v>10</v>
      </c>
      <c r="F131" s="2">
        <v>347668</v>
      </c>
      <c r="G131" s="2">
        <v>29</v>
      </c>
      <c r="H131" s="2">
        <v>0.66</v>
      </c>
    </row>
    <row r="132" spans="1:8" x14ac:dyDescent="0.25">
      <c r="A132" s="2">
        <v>129</v>
      </c>
      <c r="B132" s="2">
        <v>347669</v>
      </c>
      <c r="C132" s="2" t="s">
        <v>175</v>
      </c>
      <c r="D132" s="2" t="s">
        <v>21</v>
      </c>
      <c r="E132" s="6" t="s">
        <v>10</v>
      </c>
      <c r="F132" s="2">
        <v>347669</v>
      </c>
      <c r="G132" s="2">
        <v>8</v>
      </c>
      <c r="H132" s="2">
        <v>0.27</v>
      </c>
    </row>
    <row r="133" spans="1:8" x14ac:dyDescent="0.25">
      <c r="A133" s="2">
        <v>130</v>
      </c>
      <c r="B133" s="2">
        <v>347596</v>
      </c>
      <c r="C133" s="2" t="s">
        <v>176</v>
      </c>
      <c r="D133" s="2" t="s">
        <v>21</v>
      </c>
      <c r="E133" s="6" t="s">
        <v>10</v>
      </c>
      <c r="F133" s="2">
        <v>347596</v>
      </c>
      <c r="G133" s="2">
        <v>8</v>
      </c>
      <c r="H133" s="2">
        <v>0.52</v>
      </c>
    </row>
    <row r="134" spans="1:8" x14ac:dyDescent="0.25">
      <c r="A134" s="2">
        <v>131</v>
      </c>
      <c r="B134" s="2">
        <v>347613</v>
      </c>
      <c r="C134" s="2" t="s">
        <v>177</v>
      </c>
      <c r="D134" s="2" t="s">
        <v>21</v>
      </c>
      <c r="E134" s="6" t="s">
        <v>10</v>
      </c>
      <c r="F134" s="2">
        <v>347613</v>
      </c>
      <c r="G134" s="2">
        <v>20</v>
      </c>
      <c r="H134" s="2">
        <v>0.84</v>
      </c>
    </row>
    <row r="135" spans="1:8" x14ac:dyDescent="0.25">
      <c r="A135" s="2">
        <v>132</v>
      </c>
      <c r="B135" s="2">
        <v>347653</v>
      </c>
      <c r="C135" s="2" t="s">
        <v>91</v>
      </c>
      <c r="D135" s="2" t="s">
        <v>21</v>
      </c>
      <c r="E135" s="6" t="s">
        <v>10</v>
      </c>
      <c r="F135" s="2">
        <v>347653</v>
      </c>
      <c r="G135" s="2">
        <v>30</v>
      </c>
      <c r="H135" s="2">
        <v>0.64</v>
      </c>
    </row>
    <row r="136" spans="1:8" x14ac:dyDescent="0.25">
      <c r="A136" s="2">
        <v>133</v>
      </c>
      <c r="B136" s="2">
        <v>347706</v>
      </c>
      <c r="C136" s="2" t="s">
        <v>178</v>
      </c>
      <c r="D136" s="2" t="s">
        <v>32</v>
      </c>
      <c r="E136" s="6" t="s">
        <v>10</v>
      </c>
      <c r="F136" s="2">
        <v>347706</v>
      </c>
      <c r="G136" s="2">
        <v>12</v>
      </c>
      <c r="H136" s="2">
        <v>0.7</v>
      </c>
    </row>
    <row r="137" spans="1:8" x14ac:dyDescent="0.25">
      <c r="A137" s="2">
        <v>134</v>
      </c>
      <c r="B137" s="2">
        <v>347709</v>
      </c>
      <c r="C137" s="2" t="s">
        <v>179</v>
      </c>
      <c r="D137" s="2" t="s">
        <v>32</v>
      </c>
      <c r="E137" s="6" t="s">
        <v>10</v>
      </c>
      <c r="F137" s="2">
        <v>347709</v>
      </c>
      <c r="G137" s="2">
        <v>12</v>
      </c>
      <c r="H137" s="2">
        <v>0.45</v>
      </c>
    </row>
    <row r="138" spans="1:8" x14ac:dyDescent="0.25">
      <c r="A138" s="2">
        <v>135</v>
      </c>
      <c r="B138" s="2">
        <v>347820</v>
      </c>
      <c r="C138" s="2" t="s">
        <v>180</v>
      </c>
      <c r="D138" s="2" t="s">
        <v>21</v>
      </c>
      <c r="E138" s="6" t="s">
        <v>10</v>
      </c>
      <c r="F138" s="2">
        <v>347820</v>
      </c>
      <c r="G138" s="2">
        <v>5</v>
      </c>
      <c r="H138" s="2">
        <v>0.71</v>
      </c>
    </row>
    <row r="139" spans="1:8" x14ac:dyDescent="0.25">
      <c r="A139" s="2">
        <v>136</v>
      </c>
      <c r="B139" s="2">
        <v>347859</v>
      </c>
      <c r="C139" s="2" t="s">
        <v>117</v>
      </c>
      <c r="D139" s="2" t="s">
        <v>14</v>
      </c>
      <c r="E139" s="6" t="s">
        <v>10</v>
      </c>
      <c r="F139" s="2">
        <v>347859</v>
      </c>
      <c r="G139" s="2">
        <v>18</v>
      </c>
      <c r="H139" s="2">
        <v>0.82</v>
      </c>
    </row>
    <row r="140" spans="1:8" x14ac:dyDescent="0.25">
      <c r="A140" s="2">
        <v>137</v>
      </c>
      <c r="B140" s="2">
        <v>347872</v>
      </c>
      <c r="C140" s="2" t="s">
        <v>181</v>
      </c>
      <c r="D140" s="2" t="s">
        <v>182</v>
      </c>
      <c r="E140" s="6" t="s">
        <v>10</v>
      </c>
      <c r="F140" s="2">
        <v>347872</v>
      </c>
      <c r="G140" s="2">
        <v>24</v>
      </c>
      <c r="H140" s="2">
        <v>0.17</v>
      </c>
    </row>
    <row r="141" spans="1:8" x14ac:dyDescent="0.25">
      <c r="A141" s="2">
        <v>138</v>
      </c>
      <c r="B141" s="2">
        <v>347899</v>
      </c>
      <c r="C141" s="2" t="s">
        <v>183</v>
      </c>
      <c r="D141" s="2" t="s">
        <v>70</v>
      </c>
      <c r="E141" s="6" t="s">
        <v>10</v>
      </c>
      <c r="F141" s="2">
        <v>347899</v>
      </c>
      <c r="G141" s="2">
        <v>6</v>
      </c>
      <c r="H141" s="2">
        <v>0.89</v>
      </c>
    </row>
    <row r="142" spans="1:8" x14ac:dyDescent="0.25">
      <c r="A142" s="2">
        <v>139</v>
      </c>
      <c r="B142" s="2">
        <v>347903</v>
      </c>
      <c r="C142" s="2" t="s">
        <v>184</v>
      </c>
      <c r="D142" s="2" t="s">
        <v>70</v>
      </c>
      <c r="E142" s="6" t="s">
        <v>10</v>
      </c>
      <c r="F142" s="2">
        <v>347903</v>
      </c>
      <c r="G142" s="2">
        <v>20</v>
      </c>
      <c r="H142" s="2">
        <v>0.72</v>
      </c>
    </row>
    <row r="143" spans="1:8" x14ac:dyDescent="0.25">
      <c r="A143" s="2">
        <v>140</v>
      </c>
      <c r="B143" s="2">
        <v>347937</v>
      </c>
      <c r="C143" s="2" t="s">
        <v>185</v>
      </c>
      <c r="D143" s="2" t="s">
        <v>70</v>
      </c>
      <c r="E143" s="6" t="s">
        <v>10</v>
      </c>
      <c r="F143" s="2">
        <v>347937</v>
      </c>
      <c r="G143" s="2">
        <v>30</v>
      </c>
      <c r="H143" s="2">
        <v>0.39</v>
      </c>
    </row>
    <row r="144" spans="1:8" x14ac:dyDescent="0.25">
      <c r="A144" s="2">
        <v>141</v>
      </c>
      <c r="B144" s="2">
        <v>347952</v>
      </c>
      <c r="C144" s="2" t="s">
        <v>186</v>
      </c>
      <c r="D144" s="2" t="s">
        <v>14</v>
      </c>
      <c r="E144" s="6" t="s">
        <v>10</v>
      </c>
      <c r="F144" s="2">
        <v>347952</v>
      </c>
      <c r="G144" s="2">
        <v>29</v>
      </c>
      <c r="H144" s="2">
        <v>0.21</v>
      </c>
    </row>
    <row r="145" spans="1:8" x14ac:dyDescent="0.25">
      <c r="A145" s="2">
        <v>142</v>
      </c>
      <c r="B145" s="2">
        <v>348129</v>
      </c>
      <c r="C145" s="2" t="s">
        <v>187</v>
      </c>
      <c r="D145" s="2" t="s">
        <v>32</v>
      </c>
      <c r="E145" s="6" t="s">
        <v>10</v>
      </c>
      <c r="F145" s="2">
        <v>348129</v>
      </c>
      <c r="G145" s="2">
        <v>10</v>
      </c>
      <c r="H145" s="2">
        <v>0.38</v>
      </c>
    </row>
    <row r="146" spans="1:8" x14ac:dyDescent="0.25">
      <c r="A146" s="2">
        <v>143</v>
      </c>
      <c r="B146" s="2">
        <v>347861</v>
      </c>
      <c r="C146" s="2" t="s">
        <v>188</v>
      </c>
      <c r="D146" s="2" t="s">
        <v>14</v>
      </c>
      <c r="E146" s="6" t="s">
        <v>10</v>
      </c>
      <c r="F146" s="2">
        <v>347861</v>
      </c>
      <c r="G146" s="2">
        <v>9</v>
      </c>
      <c r="H146" s="2">
        <v>0.73</v>
      </c>
    </row>
    <row r="147" spans="1:8" x14ac:dyDescent="0.25">
      <c r="A147" s="2">
        <v>144</v>
      </c>
      <c r="B147" s="2">
        <v>347770</v>
      </c>
      <c r="C147" s="2" t="s">
        <v>189</v>
      </c>
      <c r="D147" s="2" t="s">
        <v>21</v>
      </c>
      <c r="E147" s="6" t="s">
        <v>10</v>
      </c>
      <c r="F147" s="2">
        <v>347770</v>
      </c>
      <c r="G147" s="2">
        <v>27</v>
      </c>
      <c r="H147" s="2">
        <v>0.5</v>
      </c>
    </row>
    <row r="148" spans="1:8" x14ac:dyDescent="0.25">
      <c r="A148" s="2">
        <v>145</v>
      </c>
      <c r="B148" s="2">
        <v>348031</v>
      </c>
      <c r="C148" s="2" t="s">
        <v>190</v>
      </c>
      <c r="D148" s="2" t="s">
        <v>11</v>
      </c>
      <c r="E148" s="6" t="s">
        <v>10</v>
      </c>
      <c r="F148" s="2">
        <v>348031</v>
      </c>
      <c r="G148" s="2">
        <v>9</v>
      </c>
      <c r="H148" s="2">
        <v>0.81</v>
      </c>
    </row>
    <row r="149" spans="1:8" x14ac:dyDescent="0.25">
      <c r="A149" s="2">
        <v>146</v>
      </c>
      <c r="B149" s="2">
        <v>347831</v>
      </c>
      <c r="C149" s="2" t="s">
        <v>191</v>
      </c>
      <c r="D149" s="2" t="s">
        <v>79</v>
      </c>
      <c r="E149" s="6" t="s">
        <v>10</v>
      </c>
      <c r="F149" s="2">
        <v>347831</v>
      </c>
      <c r="G149" s="2">
        <v>22</v>
      </c>
      <c r="H149" s="2">
        <v>0.62</v>
      </c>
    </row>
    <row r="150" spans="1:8" x14ac:dyDescent="0.25">
      <c r="A150" s="2">
        <v>147</v>
      </c>
      <c r="B150" s="2">
        <v>347967</v>
      </c>
      <c r="C150" s="2" t="s">
        <v>172</v>
      </c>
      <c r="D150" s="2" t="s">
        <v>79</v>
      </c>
      <c r="E150" s="6" t="s">
        <v>10</v>
      </c>
      <c r="F150" s="2">
        <v>347967</v>
      </c>
      <c r="G150" s="2">
        <v>22</v>
      </c>
      <c r="H150" s="2">
        <v>0.78</v>
      </c>
    </row>
    <row r="151" spans="1:8" x14ac:dyDescent="0.25">
      <c r="A151" s="2">
        <v>148</v>
      </c>
      <c r="B151" s="2">
        <v>348381</v>
      </c>
      <c r="C151" s="2" t="s">
        <v>192</v>
      </c>
      <c r="D151" s="2" t="s">
        <v>17</v>
      </c>
      <c r="E151" s="6" t="s">
        <v>10</v>
      </c>
      <c r="F151" s="2">
        <v>348381</v>
      </c>
      <c r="G151" s="2">
        <v>28</v>
      </c>
      <c r="H151" s="2">
        <v>0.75</v>
      </c>
    </row>
    <row r="152" spans="1:8" x14ac:dyDescent="0.25">
      <c r="A152" s="2">
        <v>149</v>
      </c>
      <c r="B152" s="2">
        <v>353723</v>
      </c>
      <c r="C152" s="2" t="s">
        <v>193</v>
      </c>
      <c r="D152" s="2" t="s">
        <v>65</v>
      </c>
      <c r="E152" s="6" t="s">
        <v>10</v>
      </c>
      <c r="F152" s="2">
        <v>353723</v>
      </c>
      <c r="G152" s="2">
        <v>9</v>
      </c>
      <c r="H152" s="2">
        <v>0.45</v>
      </c>
    </row>
    <row r="153" spans="1:8" x14ac:dyDescent="0.25">
      <c r="A153" s="2">
        <v>150</v>
      </c>
      <c r="B153" s="2">
        <v>348598</v>
      </c>
      <c r="C153" s="2" t="s">
        <v>194</v>
      </c>
      <c r="D153" s="2" t="s">
        <v>65</v>
      </c>
      <c r="E153" s="6" t="s">
        <v>10</v>
      </c>
      <c r="F153" s="2">
        <v>348598</v>
      </c>
      <c r="G153" s="2">
        <v>8</v>
      </c>
      <c r="H153" s="2">
        <v>0.28000000000000003</v>
      </c>
    </row>
    <row r="154" spans="1:8" x14ac:dyDescent="0.25">
      <c r="A154" s="2">
        <v>151</v>
      </c>
      <c r="B154" s="2">
        <v>347887</v>
      </c>
      <c r="C154" s="2" t="s">
        <v>195</v>
      </c>
      <c r="D154" s="2" t="s">
        <v>14</v>
      </c>
      <c r="E154" s="6" t="s">
        <v>10</v>
      </c>
      <c r="F154" s="2">
        <v>347887</v>
      </c>
      <c r="G154" s="2">
        <v>21</v>
      </c>
      <c r="H154" s="2">
        <v>0.54</v>
      </c>
    </row>
    <row r="155" spans="1:8" x14ac:dyDescent="0.25">
      <c r="A155" s="2">
        <v>152</v>
      </c>
      <c r="B155" s="2">
        <v>347889</v>
      </c>
      <c r="C155" s="2" t="s">
        <v>196</v>
      </c>
      <c r="D155" s="2" t="s">
        <v>14</v>
      </c>
      <c r="E155" s="6" t="s">
        <v>10</v>
      </c>
      <c r="F155" s="2">
        <v>347889</v>
      </c>
      <c r="G155" s="2">
        <v>12</v>
      </c>
      <c r="H155" s="2">
        <v>0.57999999999999996</v>
      </c>
    </row>
    <row r="156" spans="1:8" x14ac:dyDescent="0.25">
      <c r="A156" s="2">
        <v>153</v>
      </c>
      <c r="B156" s="2">
        <v>348606</v>
      </c>
      <c r="C156" s="2" t="s">
        <v>197</v>
      </c>
      <c r="D156" s="2" t="s">
        <v>14</v>
      </c>
      <c r="E156" s="6" t="s">
        <v>10</v>
      </c>
      <c r="F156" s="2">
        <v>348606</v>
      </c>
      <c r="G156" s="2">
        <v>5</v>
      </c>
      <c r="H156" s="2">
        <v>0.77</v>
      </c>
    </row>
    <row r="157" spans="1:8" x14ac:dyDescent="0.25">
      <c r="A157" s="2">
        <v>154</v>
      </c>
      <c r="B157" s="2">
        <v>348777</v>
      </c>
      <c r="C157" s="2" t="s">
        <v>198</v>
      </c>
      <c r="D157" s="2" t="s">
        <v>17</v>
      </c>
      <c r="E157" s="6" t="s">
        <v>10</v>
      </c>
      <c r="F157" s="2">
        <v>348777</v>
      </c>
      <c r="G157" s="2">
        <v>11</v>
      </c>
      <c r="H157" s="2">
        <v>0.7</v>
      </c>
    </row>
    <row r="158" spans="1:8" x14ac:dyDescent="0.25">
      <c r="A158" s="2">
        <v>155</v>
      </c>
      <c r="B158" s="2">
        <v>347882</v>
      </c>
      <c r="C158" s="2" t="s">
        <v>199</v>
      </c>
      <c r="D158" s="2" t="s">
        <v>14</v>
      </c>
      <c r="E158" s="6" t="s">
        <v>10</v>
      </c>
      <c r="F158" s="2">
        <v>347882</v>
      </c>
      <c r="G158" s="2">
        <v>13</v>
      </c>
      <c r="H158" s="2">
        <v>0.55000000000000004</v>
      </c>
    </row>
    <row r="159" spans="1:8" x14ac:dyDescent="0.25">
      <c r="A159" s="2">
        <v>156</v>
      </c>
      <c r="B159" s="2">
        <v>347883</v>
      </c>
      <c r="C159" s="2" t="s">
        <v>200</v>
      </c>
      <c r="D159" s="2" t="s">
        <v>14</v>
      </c>
      <c r="E159" s="6" t="s">
        <v>10</v>
      </c>
      <c r="F159" s="2">
        <v>347883</v>
      </c>
      <c r="G159" s="2">
        <v>11</v>
      </c>
      <c r="H159" s="2">
        <v>0.7</v>
      </c>
    </row>
    <row r="160" spans="1:8" x14ac:dyDescent="0.25">
      <c r="A160" s="2">
        <v>157</v>
      </c>
      <c r="B160" s="2">
        <v>348289</v>
      </c>
      <c r="C160" s="2" t="s">
        <v>201</v>
      </c>
      <c r="D160" s="2" t="s">
        <v>72</v>
      </c>
      <c r="E160" s="6" t="s">
        <v>10</v>
      </c>
      <c r="F160" s="2">
        <v>348289</v>
      </c>
      <c r="G160" s="2">
        <v>26</v>
      </c>
      <c r="H160" s="2">
        <v>0.79</v>
      </c>
    </row>
    <row r="161" spans="1:8" x14ac:dyDescent="0.25">
      <c r="A161" s="2">
        <v>158</v>
      </c>
      <c r="B161" s="2">
        <v>348680</v>
      </c>
      <c r="C161" s="2" t="s">
        <v>202</v>
      </c>
      <c r="D161" s="2" t="s">
        <v>21</v>
      </c>
      <c r="E161" s="6" t="s">
        <v>10</v>
      </c>
      <c r="F161" s="2">
        <v>348680</v>
      </c>
      <c r="G161" s="2">
        <v>6</v>
      </c>
      <c r="H161" s="2">
        <v>0.18</v>
      </c>
    </row>
    <row r="162" spans="1:8" x14ac:dyDescent="0.25">
      <c r="A162" s="2">
        <v>159</v>
      </c>
      <c r="B162" s="2">
        <v>348118</v>
      </c>
      <c r="C162" s="2" t="s">
        <v>203</v>
      </c>
      <c r="D162" s="2" t="s">
        <v>61</v>
      </c>
      <c r="E162" s="6" t="s">
        <v>10</v>
      </c>
      <c r="F162" s="2">
        <v>348118</v>
      </c>
      <c r="G162" s="2">
        <v>21</v>
      </c>
      <c r="H162" s="2">
        <v>0.14000000000000001</v>
      </c>
    </row>
    <row r="163" spans="1:8" x14ac:dyDescent="0.25">
      <c r="A163" s="2">
        <v>160</v>
      </c>
      <c r="B163" s="2">
        <v>347888</v>
      </c>
      <c r="C163" s="2" t="s">
        <v>196</v>
      </c>
      <c r="D163" s="2" t="s">
        <v>14</v>
      </c>
      <c r="E163" s="6" t="s">
        <v>10</v>
      </c>
      <c r="F163" s="2">
        <v>347888</v>
      </c>
      <c r="G163" s="2">
        <v>5</v>
      </c>
      <c r="H163" s="2">
        <v>0.72</v>
      </c>
    </row>
    <row r="164" spans="1:8" x14ac:dyDescent="0.25">
      <c r="A164" s="2">
        <v>161</v>
      </c>
      <c r="B164" s="2">
        <v>348535</v>
      </c>
      <c r="C164" s="2" t="s">
        <v>204</v>
      </c>
      <c r="D164" s="2" t="s">
        <v>21</v>
      </c>
      <c r="E164" s="6" t="s">
        <v>10</v>
      </c>
      <c r="F164" s="2">
        <v>348535</v>
      </c>
      <c r="G164" s="2">
        <v>18</v>
      </c>
      <c r="H164" s="2">
        <v>0.84</v>
      </c>
    </row>
    <row r="165" spans="1:8" x14ac:dyDescent="0.25">
      <c r="A165" s="2">
        <v>162</v>
      </c>
      <c r="B165" s="2">
        <v>348538</v>
      </c>
      <c r="C165" s="2" t="s">
        <v>205</v>
      </c>
      <c r="D165" s="2" t="s">
        <v>21</v>
      </c>
      <c r="E165" s="6" t="s">
        <v>10</v>
      </c>
      <c r="F165" s="2">
        <v>348538</v>
      </c>
      <c r="G165" s="2">
        <v>5</v>
      </c>
      <c r="H165" s="2">
        <v>0.77</v>
      </c>
    </row>
    <row r="166" spans="1:8" x14ac:dyDescent="0.25">
      <c r="A166" s="2">
        <v>163</v>
      </c>
      <c r="B166" s="2">
        <v>348545</v>
      </c>
      <c r="C166" s="2" t="s">
        <v>206</v>
      </c>
      <c r="D166" s="2" t="s">
        <v>21</v>
      </c>
      <c r="E166" s="6" t="s">
        <v>10</v>
      </c>
      <c r="F166" s="2">
        <v>348545</v>
      </c>
      <c r="G166" s="2">
        <v>12</v>
      </c>
      <c r="H166" s="2">
        <v>0.15</v>
      </c>
    </row>
    <row r="167" spans="1:8" x14ac:dyDescent="0.25">
      <c r="A167" s="2">
        <v>164</v>
      </c>
      <c r="B167" s="2">
        <v>348630</v>
      </c>
      <c r="C167" s="2" t="s">
        <v>207</v>
      </c>
      <c r="D167" s="2" t="s">
        <v>21</v>
      </c>
      <c r="E167" s="6" t="s">
        <v>10</v>
      </c>
      <c r="F167" s="2">
        <v>348630</v>
      </c>
      <c r="G167" s="2">
        <v>29</v>
      </c>
      <c r="H167" s="2">
        <v>0.47</v>
      </c>
    </row>
    <row r="168" spans="1:8" x14ac:dyDescent="0.25">
      <c r="A168" s="2">
        <v>165</v>
      </c>
      <c r="B168" s="2">
        <v>348635</v>
      </c>
      <c r="C168" s="2" t="s">
        <v>208</v>
      </c>
      <c r="D168" s="2" t="s">
        <v>21</v>
      </c>
      <c r="E168" s="6" t="s">
        <v>10</v>
      </c>
      <c r="F168" s="2">
        <v>348635</v>
      </c>
      <c r="G168" s="2">
        <v>27</v>
      </c>
      <c r="H168" s="2">
        <v>0.17</v>
      </c>
    </row>
    <row r="169" spans="1:8" x14ac:dyDescent="0.25">
      <c r="A169" s="2">
        <v>166</v>
      </c>
      <c r="B169" s="2">
        <v>348636</v>
      </c>
      <c r="C169" s="2" t="s">
        <v>34</v>
      </c>
      <c r="D169" s="2" t="s">
        <v>21</v>
      </c>
      <c r="E169" s="6" t="s">
        <v>10</v>
      </c>
      <c r="F169" s="2">
        <v>348636</v>
      </c>
      <c r="G169" s="2">
        <v>15</v>
      </c>
      <c r="H169" s="2">
        <v>0.38</v>
      </c>
    </row>
    <row r="170" spans="1:8" x14ac:dyDescent="0.25">
      <c r="A170" s="2">
        <v>167</v>
      </c>
      <c r="B170" s="2">
        <v>348637</v>
      </c>
      <c r="C170" s="2" t="s">
        <v>90</v>
      </c>
      <c r="D170" s="2" t="s">
        <v>21</v>
      </c>
      <c r="E170" s="6" t="s">
        <v>10</v>
      </c>
      <c r="F170" s="2">
        <v>348637</v>
      </c>
      <c r="G170" s="2">
        <v>24</v>
      </c>
      <c r="H170" s="2">
        <v>0.15</v>
      </c>
    </row>
    <row r="171" spans="1:8" x14ac:dyDescent="0.25">
      <c r="A171" s="2">
        <v>168</v>
      </c>
      <c r="B171" s="2">
        <v>348862</v>
      </c>
      <c r="C171" s="2" t="s">
        <v>209</v>
      </c>
      <c r="D171" s="2" t="s">
        <v>17</v>
      </c>
      <c r="E171" s="6" t="s">
        <v>10</v>
      </c>
      <c r="F171" s="2">
        <v>348862</v>
      </c>
      <c r="G171" s="2">
        <v>17</v>
      </c>
      <c r="H171" s="2">
        <v>0.68</v>
      </c>
    </row>
    <row r="172" spans="1:8" x14ac:dyDescent="0.25">
      <c r="A172" s="2">
        <v>169</v>
      </c>
      <c r="B172" s="2">
        <v>347708</v>
      </c>
      <c r="C172" s="2" t="s">
        <v>210</v>
      </c>
      <c r="D172" s="2" t="s">
        <v>32</v>
      </c>
      <c r="E172" s="6" t="s">
        <v>10</v>
      </c>
      <c r="F172" s="2">
        <v>347708</v>
      </c>
      <c r="G172" s="2">
        <v>19</v>
      </c>
      <c r="H172" s="2">
        <v>0.8</v>
      </c>
    </row>
    <row r="173" spans="1:8" x14ac:dyDescent="0.25">
      <c r="A173" s="2">
        <v>170</v>
      </c>
      <c r="B173" s="2">
        <v>348049</v>
      </c>
      <c r="C173" s="2" t="s">
        <v>211</v>
      </c>
      <c r="D173" s="2" t="s">
        <v>11</v>
      </c>
      <c r="E173" s="6" t="s">
        <v>10</v>
      </c>
      <c r="F173" s="2">
        <v>348049</v>
      </c>
      <c r="G173" s="2">
        <v>13</v>
      </c>
      <c r="H173" s="2">
        <v>0.59</v>
      </c>
    </row>
    <row r="174" spans="1:8" x14ac:dyDescent="0.25">
      <c r="A174" s="2">
        <v>171</v>
      </c>
      <c r="B174" s="2">
        <v>347846</v>
      </c>
      <c r="C174" s="2" t="s">
        <v>212</v>
      </c>
      <c r="D174" s="2" t="s">
        <v>61</v>
      </c>
      <c r="E174" s="6" t="s">
        <v>10</v>
      </c>
      <c r="F174" s="2">
        <v>347846</v>
      </c>
      <c r="G174" s="2">
        <v>17</v>
      </c>
      <c r="H174" s="2">
        <v>0.65</v>
      </c>
    </row>
    <row r="175" spans="1:8" x14ac:dyDescent="0.25">
      <c r="A175" s="2">
        <v>172</v>
      </c>
      <c r="B175" s="2">
        <v>347695</v>
      </c>
      <c r="C175" s="2" t="s">
        <v>213</v>
      </c>
      <c r="D175" s="2" t="s">
        <v>21</v>
      </c>
      <c r="E175" s="6" t="s">
        <v>10</v>
      </c>
      <c r="F175" s="2">
        <v>347695</v>
      </c>
      <c r="G175" s="2">
        <v>7</v>
      </c>
      <c r="H175" s="2">
        <v>0.26</v>
      </c>
    </row>
    <row r="176" spans="1:8" x14ac:dyDescent="0.25">
      <c r="A176" s="2">
        <v>173</v>
      </c>
      <c r="B176" s="2">
        <v>347629</v>
      </c>
      <c r="C176" s="2" t="s">
        <v>34</v>
      </c>
      <c r="D176" s="2" t="s">
        <v>21</v>
      </c>
      <c r="E176" s="6" t="s">
        <v>10</v>
      </c>
      <c r="F176" s="2">
        <v>347629</v>
      </c>
      <c r="G176" s="2">
        <v>6</v>
      </c>
      <c r="H176" s="2">
        <v>0.87</v>
      </c>
    </row>
    <row r="177" spans="1:8" x14ac:dyDescent="0.25">
      <c r="A177" s="2">
        <v>174</v>
      </c>
      <c r="B177" s="2">
        <v>347632</v>
      </c>
      <c r="C177" s="2" t="s">
        <v>90</v>
      </c>
      <c r="D177" s="2" t="s">
        <v>21</v>
      </c>
      <c r="E177" s="6" t="s">
        <v>10</v>
      </c>
      <c r="F177" s="2">
        <v>347632</v>
      </c>
      <c r="G177" s="2">
        <v>23</v>
      </c>
      <c r="H177" s="2">
        <v>0.81</v>
      </c>
    </row>
    <row r="178" spans="1:8" x14ac:dyDescent="0.25">
      <c r="A178" s="2">
        <v>175</v>
      </c>
      <c r="B178" s="2">
        <v>347635</v>
      </c>
      <c r="C178" s="2" t="s">
        <v>92</v>
      </c>
      <c r="D178" s="2" t="s">
        <v>21</v>
      </c>
      <c r="E178" s="6" t="s">
        <v>10</v>
      </c>
      <c r="F178" s="2">
        <v>347635</v>
      </c>
      <c r="G178" s="2">
        <v>27</v>
      </c>
      <c r="H178" s="2">
        <v>0.84</v>
      </c>
    </row>
    <row r="179" spans="1:8" x14ac:dyDescent="0.25">
      <c r="A179" s="2">
        <v>176</v>
      </c>
      <c r="B179" s="2">
        <v>347641</v>
      </c>
      <c r="C179" s="2" t="s">
        <v>214</v>
      </c>
      <c r="D179" s="2" t="s">
        <v>21</v>
      </c>
      <c r="E179" s="6" t="s">
        <v>10</v>
      </c>
      <c r="F179" s="2">
        <v>347641</v>
      </c>
      <c r="G179" s="2">
        <v>13</v>
      </c>
      <c r="H179" s="2">
        <v>0.12</v>
      </c>
    </row>
    <row r="180" spans="1:8" x14ac:dyDescent="0.25">
      <c r="A180" s="2">
        <v>177</v>
      </c>
      <c r="B180" s="2">
        <v>347644</v>
      </c>
      <c r="C180" s="2" t="s">
        <v>215</v>
      </c>
      <c r="D180" s="2" t="s">
        <v>21</v>
      </c>
      <c r="E180" s="6" t="s">
        <v>10</v>
      </c>
      <c r="F180" s="2">
        <v>347644</v>
      </c>
      <c r="G180" s="2">
        <v>20</v>
      </c>
      <c r="H180" s="2">
        <v>0.32</v>
      </c>
    </row>
    <row r="181" spans="1:8" x14ac:dyDescent="0.25">
      <c r="A181" s="2">
        <v>178</v>
      </c>
      <c r="B181" s="2">
        <v>347647</v>
      </c>
      <c r="C181" s="2" t="s">
        <v>216</v>
      </c>
      <c r="D181" s="2" t="s">
        <v>21</v>
      </c>
      <c r="E181" s="6" t="s">
        <v>10</v>
      </c>
      <c r="F181" s="2">
        <v>347647</v>
      </c>
      <c r="G181" s="2">
        <v>6</v>
      </c>
      <c r="H181" s="2">
        <v>0.47</v>
      </c>
    </row>
    <row r="182" spans="1:8" x14ac:dyDescent="0.25">
      <c r="A182" s="2">
        <v>179</v>
      </c>
      <c r="B182" s="2">
        <v>347649</v>
      </c>
      <c r="C182" s="2" t="s">
        <v>217</v>
      </c>
      <c r="D182" s="2" t="s">
        <v>21</v>
      </c>
      <c r="E182" s="6" t="s">
        <v>10</v>
      </c>
      <c r="F182" s="2">
        <v>347649</v>
      </c>
      <c r="G182" s="2">
        <v>21</v>
      </c>
      <c r="H182" s="2">
        <v>0.19</v>
      </c>
    </row>
    <row r="183" spans="1:8" x14ac:dyDescent="0.25">
      <c r="A183" s="2">
        <v>180</v>
      </c>
      <c r="B183" s="2">
        <v>348367</v>
      </c>
      <c r="C183" s="2" t="s">
        <v>218</v>
      </c>
      <c r="D183" s="2" t="s">
        <v>17</v>
      </c>
      <c r="E183" s="6" t="s">
        <v>10</v>
      </c>
      <c r="F183" s="2">
        <v>348367</v>
      </c>
      <c r="G183" s="2">
        <v>7</v>
      </c>
      <c r="H183" s="2">
        <v>0.44</v>
      </c>
    </row>
    <row r="184" spans="1:8" x14ac:dyDescent="0.25">
      <c r="A184" s="2">
        <v>181</v>
      </c>
      <c r="B184" s="2">
        <v>348370</v>
      </c>
      <c r="C184" s="2" t="s">
        <v>80</v>
      </c>
      <c r="D184" s="2" t="s">
        <v>79</v>
      </c>
      <c r="E184" s="6" t="s">
        <v>10</v>
      </c>
      <c r="F184" s="2">
        <v>348370</v>
      </c>
      <c r="G184" s="2">
        <v>18</v>
      </c>
      <c r="H184" s="2">
        <v>0.34</v>
      </c>
    </row>
    <row r="185" spans="1:8" x14ac:dyDescent="0.25">
      <c r="A185" s="2">
        <v>182</v>
      </c>
      <c r="B185" s="2">
        <v>348566</v>
      </c>
      <c r="C185" s="2" t="s">
        <v>219</v>
      </c>
      <c r="D185" s="2" t="s">
        <v>32</v>
      </c>
      <c r="E185" s="6" t="s">
        <v>10</v>
      </c>
      <c r="F185" s="2">
        <v>348566</v>
      </c>
      <c r="G185" s="2">
        <v>10</v>
      </c>
      <c r="H185" s="2">
        <v>0.73</v>
      </c>
    </row>
    <row r="186" spans="1:8" x14ac:dyDescent="0.25">
      <c r="A186" s="2">
        <v>183</v>
      </c>
      <c r="B186" s="2">
        <v>348644</v>
      </c>
      <c r="C186" s="2" t="s">
        <v>220</v>
      </c>
      <c r="D186" s="2" t="s">
        <v>23</v>
      </c>
      <c r="E186" s="6" t="s">
        <v>10</v>
      </c>
      <c r="F186" s="2">
        <v>348644</v>
      </c>
      <c r="G186" s="2">
        <v>9</v>
      </c>
      <c r="H186" s="2">
        <v>0.33</v>
      </c>
    </row>
    <row r="187" spans="1:8" x14ac:dyDescent="0.25">
      <c r="A187" s="2">
        <v>184</v>
      </c>
      <c r="B187" s="2">
        <v>347949</v>
      </c>
      <c r="C187" s="2" t="s">
        <v>186</v>
      </c>
      <c r="D187" s="2" t="s">
        <v>14</v>
      </c>
      <c r="E187" s="6" t="s">
        <v>10</v>
      </c>
      <c r="F187" s="2">
        <v>347949</v>
      </c>
      <c r="G187" s="2">
        <v>24</v>
      </c>
      <c r="H187" s="2">
        <v>0.28999999999999998</v>
      </c>
    </row>
    <row r="188" spans="1:8" x14ac:dyDescent="0.25">
      <c r="A188" s="2">
        <v>185</v>
      </c>
      <c r="B188" s="2">
        <v>348182</v>
      </c>
      <c r="C188" s="2" t="s">
        <v>221</v>
      </c>
      <c r="D188" s="2" t="s">
        <v>43</v>
      </c>
      <c r="E188" s="6" t="s">
        <v>10</v>
      </c>
      <c r="F188" s="2">
        <v>348182</v>
      </c>
      <c r="G188" s="2">
        <v>7</v>
      </c>
      <c r="H188" s="2">
        <v>0.71</v>
      </c>
    </row>
    <row r="189" spans="1:8" x14ac:dyDescent="0.25">
      <c r="A189" s="2">
        <v>186</v>
      </c>
      <c r="B189" s="2">
        <v>348537</v>
      </c>
      <c r="C189" s="2" t="s">
        <v>222</v>
      </c>
      <c r="D189" s="2" t="s">
        <v>21</v>
      </c>
      <c r="E189" s="6" t="s">
        <v>10</v>
      </c>
      <c r="F189" s="2">
        <v>348537</v>
      </c>
      <c r="G189" s="2">
        <v>22</v>
      </c>
      <c r="H189" s="2">
        <v>0.84</v>
      </c>
    </row>
    <row r="190" spans="1:8" x14ac:dyDescent="0.25">
      <c r="A190" s="2">
        <v>187</v>
      </c>
      <c r="B190" s="2">
        <v>347917</v>
      </c>
      <c r="C190" s="2" t="s">
        <v>223</v>
      </c>
      <c r="D190" s="2" t="s">
        <v>70</v>
      </c>
      <c r="E190" s="6" t="s">
        <v>10</v>
      </c>
      <c r="F190" s="2">
        <v>347917</v>
      </c>
      <c r="G190" s="2">
        <v>25</v>
      </c>
      <c r="H190" s="2">
        <v>0.66</v>
      </c>
    </row>
    <row r="191" spans="1:8" x14ac:dyDescent="0.25">
      <c r="A191" s="2">
        <v>188</v>
      </c>
      <c r="B191" s="2">
        <v>348284</v>
      </c>
      <c r="C191" s="2" t="s">
        <v>22</v>
      </c>
      <c r="D191" s="2" t="s">
        <v>23</v>
      </c>
      <c r="E191" s="6" t="s">
        <v>10</v>
      </c>
      <c r="F191" s="2">
        <v>348284</v>
      </c>
      <c r="G191" s="2">
        <v>30</v>
      </c>
      <c r="H191" s="2">
        <v>0.82</v>
      </c>
    </row>
    <row r="192" spans="1:8" x14ac:dyDescent="0.25">
      <c r="A192" s="2">
        <v>189</v>
      </c>
      <c r="B192" s="2">
        <v>348568</v>
      </c>
      <c r="C192" s="2" t="s">
        <v>224</v>
      </c>
      <c r="D192" s="2" t="s">
        <v>32</v>
      </c>
      <c r="E192" s="6" t="s">
        <v>10</v>
      </c>
      <c r="F192" s="2">
        <v>348568</v>
      </c>
      <c r="G192" s="2">
        <v>26</v>
      </c>
      <c r="H192" s="2">
        <v>0.24</v>
      </c>
    </row>
    <row r="193" spans="1:8" x14ac:dyDescent="0.25">
      <c r="A193" s="2">
        <v>190</v>
      </c>
      <c r="B193" s="2">
        <v>348569</v>
      </c>
      <c r="C193" s="2" t="s">
        <v>225</v>
      </c>
      <c r="D193" s="2" t="s">
        <v>32</v>
      </c>
      <c r="E193" s="6" t="s">
        <v>10</v>
      </c>
      <c r="F193" s="2">
        <v>348569</v>
      </c>
      <c r="G193" s="2">
        <v>7</v>
      </c>
      <c r="H193" s="2">
        <v>0.82</v>
      </c>
    </row>
    <row r="194" spans="1:8" x14ac:dyDescent="0.25">
      <c r="A194" s="2">
        <v>191</v>
      </c>
      <c r="B194" s="2">
        <v>348609</v>
      </c>
      <c r="C194" s="2" t="s">
        <v>226</v>
      </c>
      <c r="D194" s="2" t="s">
        <v>14</v>
      </c>
      <c r="E194" s="6" t="s">
        <v>10</v>
      </c>
      <c r="F194" s="2">
        <v>348609</v>
      </c>
      <c r="G194" s="2">
        <v>24</v>
      </c>
      <c r="H194" s="2">
        <v>0.56999999999999995</v>
      </c>
    </row>
    <row r="195" spans="1:8" x14ac:dyDescent="0.25">
      <c r="A195" s="2">
        <v>192</v>
      </c>
      <c r="B195" s="2">
        <v>348885</v>
      </c>
      <c r="C195" s="2" t="s">
        <v>227</v>
      </c>
      <c r="D195" s="2" t="s">
        <v>17</v>
      </c>
      <c r="E195" s="6" t="s">
        <v>10</v>
      </c>
      <c r="F195" s="2">
        <v>348885</v>
      </c>
      <c r="G195" s="2">
        <v>30</v>
      </c>
      <c r="H195" s="2">
        <v>0.32</v>
      </c>
    </row>
    <row r="196" spans="1:8" x14ac:dyDescent="0.25">
      <c r="A196" s="2">
        <v>193</v>
      </c>
      <c r="B196" s="2">
        <v>348345</v>
      </c>
      <c r="C196" s="2" t="s">
        <v>228</v>
      </c>
      <c r="D196" s="2" t="s">
        <v>65</v>
      </c>
      <c r="E196" s="6" t="s">
        <v>10</v>
      </c>
      <c r="F196" s="2">
        <v>348345</v>
      </c>
      <c r="G196" s="2">
        <v>15</v>
      </c>
      <c r="H196" s="2">
        <v>0.16</v>
      </c>
    </row>
    <row r="197" spans="1:8" x14ac:dyDescent="0.25">
      <c r="A197" s="2">
        <v>194</v>
      </c>
      <c r="B197" s="2">
        <v>348061</v>
      </c>
      <c r="C197" s="2" t="s">
        <v>229</v>
      </c>
      <c r="D197" s="2" t="s">
        <v>11</v>
      </c>
      <c r="E197" s="6" t="s">
        <v>10</v>
      </c>
      <c r="F197" s="2">
        <v>348061</v>
      </c>
      <c r="G197" s="2">
        <v>20</v>
      </c>
      <c r="H197" s="2">
        <v>0.5</v>
      </c>
    </row>
    <row r="198" spans="1:8" x14ac:dyDescent="0.25">
      <c r="A198" s="2">
        <v>195</v>
      </c>
      <c r="B198" s="2">
        <v>348349</v>
      </c>
      <c r="C198" s="2" t="s">
        <v>230</v>
      </c>
      <c r="D198" s="2" t="s">
        <v>65</v>
      </c>
      <c r="E198" s="6" t="s">
        <v>10</v>
      </c>
      <c r="F198" s="2">
        <v>348349</v>
      </c>
      <c r="G198" s="2">
        <v>6</v>
      </c>
      <c r="H198" s="2">
        <v>0.73</v>
      </c>
    </row>
    <row r="199" spans="1:8" x14ac:dyDescent="0.25">
      <c r="A199" s="2">
        <v>196</v>
      </c>
      <c r="B199" s="2">
        <v>348775</v>
      </c>
      <c r="C199" s="2" t="s">
        <v>231</v>
      </c>
      <c r="D199" s="2" t="s">
        <v>17</v>
      </c>
      <c r="E199" s="6" t="s">
        <v>10</v>
      </c>
      <c r="F199" s="2">
        <v>348775</v>
      </c>
      <c r="G199" s="2">
        <v>28</v>
      </c>
      <c r="H199" s="2">
        <v>0.19</v>
      </c>
    </row>
    <row r="200" spans="1:8" x14ac:dyDescent="0.25">
      <c r="A200" s="2">
        <v>197</v>
      </c>
      <c r="B200" s="2">
        <v>347978</v>
      </c>
      <c r="C200" s="2" t="s">
        <v>232</v>
      </c>
      <c r="D200" s="2" t="s">
        <v>72</v>
      </c>
      <c r="E200" s="6" t="s">
        <v>10</v>
      </c>
      <c r="F200" s="2">
        <v>347978</v>
      </c>
      <c r="G200" s="2">
        <v>19</v>
      </c>
      <c r="H200" s="2">
        <v>0.82</v>
      </c>
    </row>
    <row r="201" spans="1:8" x14ac:dyDescent="0.25">
      <c r="A201" s="2">
        <v>198</v>
      </c>
      <c r="B201" s="2">
        <v>347989</v>
      </c>
      <c r="C201" s="2" t="s">
        <v>233</v>
      </c>
      <c r="D201" s="2" t="s">
        <v>72</v>
      </c>
      <c r="E201" s="6" t="s">
        <v>10</v>
      </c>
      <c r="F201" s="2">
        <v>347989</v>
      </c>
      <c r="G201" s="2">
        <v>9</v>
      </c>
      <c r="H201" s="2">
        <v>0.87</v>
      </c>
    </row>
    <row r="202" spans="1:8" x14ac:dyDescent="0.25">
      <c r="A202" s="2">
        <v>199</v>
      </c>
      <c r="B202" s="2">
        <v>348068</v>
      </c>
      <c r="C202" s="2" t="s">
        <v>234</v>
      </c>
      <c r="D202" s="2" t="s">
        <v>23</v>
      </c>
      <c r="E202" s="6" t="s">
        <v>10</v>
      </c>
      <c r="F202" s="2">
        <v>348068</v>
      </c>
      <c r="G202" s="2">
        <v>20</v>
      </c>
      <c r="H202" s="2">
        <v>0.76</v>
      </c>
    </row>
    <row r="203" spans="1:8" x14ac:dyDescent="0.25">
      <c r="A203" s="2">
        <v>200</v>
      </c>
      <c r="B203" s="2">
        <v>348150</v>
      </c>
      <c r="C203" s="2" t="s">
        <v>37</v>
      </c>
      <c r="D203" s="2" t="s">
        <v>11</v>
      </c>
      <c r="E203" s="6" t="s">
        <v>10</v>
      </c>
      <c r="F203" s="2">
        <v>348150</v>
      </c>
      <c r="G203" s="2">
        <v>15</v>
      </c>
      <c r="H203" s="2">
        <v>0.47</v>
      </c>
    </row>
    <row r="204" spans="1:8" x14ac:dyDescent="0.25">
      <c r="A204" s="2">
        <v>201</v>
      </c>
      <c r="B204" s="2">
        <v>347585</v>
      </c>
      <c r="C204" s="2" t="s">
        <v>235</v>
      </c>
      <c r="D204" s="2" t="s">
        <v>21</v>
      </c>
      <c r="E204" s="6" t="s">
        <v>10</v>
      </c>
      <c r="F204" s="2">
        <v>347585</v>
      </c>
      <c r="G204" s="2">
        <v>9</v>
      </c>
      <c r="H204" s="2">
        <v>0.77</v>
      </c>
    </row>
    <row r="205" spans="1:8" x14ac:dyDescent="0.25">
      <c r="A205" s="2">
        <v>202</v>
      </c>
      <c r="B205" s="2">
        <v>347599</v>
      </c>
      <c r="C205" s="2" t="s">
        <v>208</v>
      </c>
      <c r="D205" s="2" t="s">
        <v>21</v>
      </c>
      <c r="E205" s="6" t="s">
        <v>10</v>
      </c>
      <c r="F205" s="2">
        <v>347599</v>
      </c>
      <c r="G205" s="2">
        <v>11</v>
      </c>
      <c r="H205" s="2">
        <v>0.62</v>
      </c>
    </row>
    <row r="206" spans="1:8" x14ac:dyDescent="0.25">
      <c r="A206" s="2">
        <v>203</v>
      </c>
      <c r="B206" s="2">
        <v>347682</v>
      </c>
      <c r="C206" s="2" t="s">
        <v>236</v>
      </c>
      <c r="D206" s="2" t="s">
        <v>21</v>
      </c>
      <c r="E206" s="6" t="s">
        <v>10</v>
      </c>
      <c r="F206" s="2">
        <v>347682</v>
      </c>
      <c r="G206" s="2">
        <v>7</v>
      </c>
      <c r="H206" s="2">
        <v>0.79</v>
      </c>
    </row>
    <row r="207" spans="1:8" x14ac:dyDescent="0.25">
      <c r="A207" s="2">
        <v>204</v>
      </c>
      <c r="B207" s="2">
        <v>347700</v>
      </c>
      <c r="C207" s="2" t="s">
        <v>224</v>
      </c>
      <c r="D207" s="2" t="s">
        <v>32</v>
      </c>
      <c r="E207" s="6" t="s">
        <v>10</v>
      </c>
      <c r="F207" s="2">
        <v>347700</v>
      </c>
      <c r="G207" s="2">
        <v>30</v>
      </c>
      <c r="H207" s="2">
        <v>0.75</v>
      </c>
    </row>
    <row r="208" spans="1:8" x14ac:dyDescent="0.25">
      <c r="A208" s="2">
        <v>205</v>
      </c>
      <c r="B208" s="2">
        <v>347728</v>
      </c>
      <c r="C208" s="2" t="s">
        <v>237</v>
      </c>
      <c r="D208" s="2" t="s">
        <v>21</v>
      </c>
      <c r="E208" s="6" t="s">
        <v>10</v>
      </c>
      <c r="F208" s="2">
        <v>347728</v>
      </c>
      <c r="G208" s="2">
        <v>14</v>
      </c>
      <c r="H208" s="2">
        <v>0.54</v>
      </c>
    </row>
    <row r="209" spans="1:8" x14ac:dyDescent="0.25">
      <c r="A209" s="2">
        <v>206</v>
      </c>
      <c r="B209" s="2">
        <v>348520</v>
      </c>
      <c r="C209" s="2" t="s">
        <v>238</v>
      </c>
      <c r="D209" s="2" t="s">
        <v>21</v>
      </c>
      <c r="E209" s="6" t="s">
        <v>10</v>
      </c>
      <c r="F209" s="2">
        <v>348520</v>
      </c>
      <c r="G209" s="2">
        <v>13</v>
      </c>
      <c r="H209" s="2">
        <v>0.56000000000000005</v>
      </c>
    </row>
    <row r="210" spans="1:8" x14ac:dyDescent="0.25">
      <c r="A210" s="2">
        <v>207</v>
      </c>
      <c r="B210" s="2">
        <v>348526</v>
      </c>
      <c r="C210" s="2" t="s">
        <v>239</v>
      </c>
      <c r="D210" s="2" t="s">
        <v>21</v>
      </c>
      <c r="E210" s="6" t="s">
        <v>10</v>
      </c>
      <c r="F210" s="2">
        <v>348526</v>
      </c>
      <c r="G210" s="2">
        <v>5</v>
      </c>
      <c r="H210" s="2">
        <v>0.75</v>
      </c>
    </row>
    <row r="211" spans="1:8" x14ac:dyDescent="0.25">
      <c r="A211" s="2">
        <v>208</v>
      </c>
      <c r="B211" s="2">
        <v>348818</v>
      </c>
      <c r="C211" s="2" t="s">
        <v>240</v>
      </c>
      <c r="D211" s="2" t="s">
        <v>17</v>
      </c>
      <c r="E211" s="6" t="s">
        <v>10</v>
      </c>
      <c r="F211" s="2">
        <v>348818</v>
      </c>
      <c r="G211" s="2">
        <v>29</v>
      </c>
      <c r="H211" s="2">
        <v>0.72</v>
      </c>
    </row>
    <row r="212" spans="1:8" x14ac:dyDescent="0.25">
      <c r="A212" s="2">
        <v>209</v>
      </c>
      <c r="B212" s="2">
        <v>347973</v>
      </c>
      <c r="C212" s="2" t="s">
        <v>241</v>
      </c>
      <c r="D212" s="2" t="s">
        <v>14</v>
      </c>
      <c r="E212" s="6" t="s">
        <v>10</v>
      </c>
      <c r="F212" s="2">
        <v>347973</v>
      </c>
      <c r="G212" s="2">
        <v>20</v>
      </c>
      <c r="H212" s="2">
        <v>0.28000000000000003</v>
      </c>
    </row>
    <row r="213" spans="1:8" x14ac:dyDescent="0.25">
      <c r="A213" s="2">
        <v>210</v>
      </c>
      <c r="B213" s="2">
        <v>348085</v>
      </c>
      <c r="C213" s="2" t="s">
        <v>59</v>
      </c>
      <c r="D213" s="2" t="s">
        <v>11</v>
      </c>
      <c r="E213" s="6" t="s">
        <v>10</v>
      </c>
      <c r="F213" s="2">
        <v>348085</v>
      </c>
      <c r="G213" s="2">
        <v>16</v>
      </c>
      <c r="H213" s="2">
        <v>0.81</v>
      </c>
    </row>
    <row r="214" spans="1:8" x14ac:dyDescent="0.25">
      <c r="A214" s="2">
        <v>211</v>
      </c>
      <c r="B214" s="2">
        <v>348817</v>
      </c>
      <c r="C214" s="2" t="s">
        <v>242</v>
      </c>
      <c r="D214" s="2" t="s">
        <v>17</v>
      </c>
      <c r="E214" s="6" t="s">
        <v>10</v>
      </c>
      <c r="F214" s="2">
        <v>348817</v>
      </c>
      <c r="G214" s="2">
        <v>16</v>
      </c>
      <c r="H214" s="2">
        <v>0.54</v>
      </c>
    </row>
    <row r="215" spans="1:8" x14ac:dyDescent="0.25">
      <c r="A215" s="2">
        <v>212</v>
      </c>
      <c r="B215" s="2">
        <v>348039</v>
      </c>
      <c r="C215" s="2" t="s">
        <v>243</v>
      </c>
      <c r="D215" s="2" t="s">
        <v>23</v>
      </c>
      <c r="E215" s="6" t="s">
        <v>10</v>
      </c>
      <c r="F215" s="2">
        <v>348039</v>
      </c>
      <c r="G215" s="2">
        <v>15</v>
      </c>
      <c r="H215" s="2">
        <v>0.22</v>
      </c>
    </row>
    <row r="216" spans="1:8" x14ac:dyDescent="0.25">
      <c r="A216" s="2">
        <v>213</v>
      </c>
      <c r="B216" s="2">
        <v>348397</v>
      </c>
      <c r="C216" s="2" t="s">
        <v>244</v>
      </c>
      <c r="D216" s="2" t="s">
        <v>17</v>
      </c>
      <c r="E216" s="6" t="s">
        <v>10</v>
      </c>
      <c r="F216" s="2">
        <v>348397</v>
      </c>
      <c r="G216" s="2">
        <v>5</v>
      </c>
      <c r="H216" s="2">
        <v>0.87</v>
      </c>
    </row>
    <row r="217" spans="1:8" x14ac:dyDescent="0.25">
      <c r="A217" s="2">
        <v>214</v>
      </c>
      <c r="B217" s="2">
        <v>348398</v>
      </c>
      <c r="C217" s="2" t="s">
        <v>245</v>
      </c>
      <c r="D217" s="2" t="s">
        <v>17</v>
      </c>
      <c r="E217" s="6" t="s">
        <v>10</v>
      </c>
      <c r="F217" s="2">
        <v>348398</v>
      </c>
      <c r="G217" s="2">
        <v>18</v>
      </c>
      <c r="H217" s="2">
        <v>0.77</v>
      </c>
    </row>
    <row r="218" spans="1:8" x14ac:dyDescent="0.25">
      <c r="A218" s="2">
        <v>215</v>
      </c>
      <c r="B218" s="2">
        <v>348399</v>
      </c>
      <c r="C218" s="2" t="s">
        <v>246</v>
      </c>
      <c r="D218" s="2" t="s">
        <v>17</v>
      </c>
      <c r="E218" s="6" t="s">
        <v>10</v>
      </c>
      <c r="F218" s="2">
        <v>348399</v>
      </c>
      <c r="G218" s="2">
        <v>10</v>
      </c>
      <c r="H218" s="2">
        <v>0.56000000000000005</v>
      </c>
    </row>
    <row r="219" spans="1:8" x14ac:dyDescent="0.25">
      <c r="A219" s="2">
        <v>216</v>
      </c>
      <c r="B219" s="2">
        <v>348845</v>
      </c>
      <c r="C219" s="2" t="s">
        <v>247</v>
      </c>
      <c r="D219" s="2" t="s">
        <v>11</v>
      </c>
      <c r="E219" s="6" t="s">
        <v>10</v>
      </c>
      <c r="F219" s="2">
        <v>348845</v>
      </c>
      <c r="G219" s="2">
        <v>28</v>
      </c>
      <c r="H219" s="2">
        <v>0.19</v>
      </c>
    </row>
    <row r="220" spans="1:8" x14ac:dyDescent="0.25">
      <c r="A220" s="2">
        <v>217</v>
      </c>
      <c r="B220" s="2">
        <v>348894</v>
      </c>
      <c r="C220" s="2" t="s">
        <v>248</v>
      </c>
      <c r="D220" s="2" t="s">
        <v>17</v>
      </c>
      <c r="E220" s="6" t="s">
        <v>10</v>
      </c>
      <c r="F220" s="2">
        <v>348894</v>
      </c>
      <c r="G220" s="2">
        <v>21</v>
      </c>
      <c r="H220" s="2">
        <v>0.56000000000000005</v>
      </c>
    </row>
    <row r="221" spans="1:8" x14ac:dyDescent="0.25">
      <c r="A221" s="2">
        <v>218</v>
      </c>
      <c r="B221" s="2">
        <v>348896</v>
      </c>
      <c r="C221" s="2" t="s">
        <v>249</v>
      </c>
      <c r="D221" s="2" t="s">
        <v>17</v>
      </c>
      <c r="E221" s="6" t="s">
        <v>10</v>
      </c>
      <c r="F221" s="2">
        <v>348896</v>
      </c>
      <c r="G221" s="2">
        <v>12</v>
      </c>
      <c r="H221" s="2">
        <v>0.84</v>
      </c>
    </row>
    <row r="222" spans="1:8" x14ac:dyDescent="0.25">
      <c r="A222" s="2">
        <v>219</v>
      </c>
      <c r="B222" s="2">
        <v>348018</v>
      </c>
      <c r="C222" s="2" t="s">
        <v>250</v>
      </c>
      <c r="D222" s="2" t="s">
        <v>11</v>
      </c>
      <c r="E222" s="6" t="s">
        <v>10</v>
      </c>
      <c r="F222" s="2">
        <v>348018</v>
      </c>
      <c r="G222" s="2">
        <v>10</v>
      </c>
      <c r="H222" s="2">
        <v>0.64</v>
      </c>
    </row>
    <row r="223" spans="1:8" x14ac:dyDescent="0.25">
      <c r="A223" s="2">
        <v>220</v>
      </c>
      <c r="B223" s="2">
        <v>347897</v>
      </c>
      <c r="C223" s="2" t="s">
        <v>122</v>
      </c>
      <c r="D223" s="2" t="s">
        <v>70</v>
      </c>
      <c r="E223" s="6" t="s">
        <v>10</v>
      </c>
      <c r="F223" s="2">
        <v>347897</v>
      </c>
      <c r="G223" s="2">
        <v>19</v>
      </c>
      <c r="H223" s="2">
        <v>0.25</v>
      </c>
    </row>
    <row r="224" spans="1:8" x14ac:dyDescent="0.25">
      <c r="A224" s="2">
        <v>221</v>
      </c>
      <c r="B224" s="2">
        <v>347918</v>
      </c>
      <c r="C224" s="2" t="s">
        <v>223</v>
      </c>
      <c r="D224" s="2" t="s">
        <v>70</v>
      </c>
      <c r="E224" s="6" t="s">
        <v>10</v>
      </c>
      <c r="F224" s="2">
        <v>347918</v>
      </c>
      <c r="G224" s="2">
        <v>12</v>
      </c>
      <c r="H224" s="2">
        <v>0.66</v>
      </c>
    </row>
    <row r="225" spans="1:8" x14ac:dyDescent="0.25">
      <c r="A225" s="2">
        <v>222</v>
      </c>
      <c r="B225" s="2">
        <v>348250</v>
      </c>
      <c r="C225" s="2" t="s">
        <v>251</v>
      </c>
      <c r="D225" s="2" t="s">
        <v>61</v>
      </c>
      <c r="E225" s="6" t="s">
        <v>10</v>
      </c>
      <c r="F225" s="2">
        <v>348250</v>
      </c>
      <c r="G225" s="2">
        <v>26</v>
      </c>
      <c r="H225" s="2">
        <v>0.66</v>
      </c>
    </row>
    <row r="226" spans="1:8" x14ac:dyDescent="0.25">
      <c r="A226" s="2">
        <v>223</v>
      </c>
      <c r="B226" s="2">
        <v>348842</v>
      </c>
      <c r="C226" s="2" t="s">
        <v>252</v>
      </c>
      <c r="D226" s="2" t="s">
        <v>11</v>
      </c>
      <c r="E226" s="6" t="s">
        <v>10</v>
      </c>
      <c r="F226" s="2">
        <v>348842</v>
      </c>
      <c r="G226" s="2">
        <v>29</v>
      </c>
      <c r="H226" s="2">
        <v>0.22</v>
      </c>
    </row>
    <row r="227" spans="1:8" x14ac:dyDescent="0.25">
      <c r="A227" s="2">
        <v>224</v>
      </c>
      <c r="B227" s="2">
        <v>348405</v>
      </c>
      <c r="C227" s="2" t="s">
        <v>253</v>
      </c>
      <c r="D227" s="2" t="s">
        <v>17</v>
      </c>
      <c r="E227" s="6" t="s">
        <v>10</v>
      </c>
      <c r="F227" s="2">
        <v>348405</v>
      </c>
      <c r="G227" s="2">
        <v>26</v>
      </c>
      <c r="H227" s="2">
        <v>0.28999999999999998</v>
      </c>
    </row>
    <row r="228" spans="1:8" x14ac:dyDescent="0.25">
      <c r="A228" s="2">
        <v>225</v>
      </c>
      <c r="B228" s="2">
        <v>348411</v>
      </c>
      <c r="C228" s="2" t="s">
        <v>254</v>
      </c>
      <c r="D228" s="2" t="s">
        <v>17</v>
      </c>
      <c r="E228" s="6" t="s">
        <v>10</v>
      </c>
      <c r="F228" s="2">
        <v>348411</v>
      </c>
      <c r="G228" s="2">
        <v>15</v>
      </c>
      <c r="H228" s="2">
        <v>0.55000000000000004</v>
      </c>
    </row>
    <row r="229" spans="1:8" x14ac:dyDescent="0.25">
      <c r="A229" s="2">
        <v>226</v>
      </c>
      <c r="B229" s="2">
        <v>348413</v>
      </c>
      <c r="C229" s="2" t="s">
        <v>255</v>
      </c>
      <c r="D229" s="2" t="s">
        <v>17</v>
      </c>
      <c r="E229" s="6" t="s">
        <v>10</v>
      </c>
      <c r="F229" s="2">
        <v>348413</v>
      </c>
      <c r="G229" s="2">
        <v>14</v>
      </c>
      <c r="H229" s="2">
        <v>0.42</v>
      </c>
    </row>
    <row r="230" spans="1:8" x14ac:dyDescent="0.25">
      <c r="A230" s="2">
        <v>227</v>
      </c>
      <c r="B230" s="2">
        <v>348415</v>
      </c>
      <c r="C230" s="2" t="s">
        <v>256</v>
      </c>
      <c r="D230" s="2" t="s">
        <v>17</v>
      </c>
      <c r="E230" s="6" t="s">
        <v>10</v>
      </c>
      <c r="F230" s="2">
        <v>348415</v>
      </c>
      <c r="G230" s="2">
        <v>9</v>
      </c>
      <c r="H230" s="2">
        <v>0.12</v>
      </c>
    </row>
    <row r="231" spans="1:8" x14ac:dyDescent="0.25">
      <c r="A231" s="2">
        <v>228</v>
      </c>
      <c r="B231" s="2">
        <v>348426</v>
      </c>
      <c r="C231" s="2" t="s">
        <v>257</v>
      </c>
      <c r="D231" s="2" t="s">
        <v>17</v>
      </c>
      <c r="E231" s="6" t="s">
        <v>10</v>
      </c>
      <c r="F231" s="2">
        <v>348426</v>
      </c>
      <c r="G231" s="2">
        <v>23</v>
      </c>
      <c r="H231" s="2">
        <v>0.76</v>
      </c>
    </row>
    <row r="232" spans="1:8" x14ac:dyDescent="0.25">
      <c r="A232" s="2">
        <v>229</v>
      </c>
      <c r="B232" s="2">
        <v>348427</v>
      </c>
      <c r="C232" s="2" t="s">
        <v>258</v>
      </c>
      <c r="D232" s="2" t="s">
        <v>17</v>
      </c>
      <c r="E232" s="6" t="s">
        <v>10</v>
      </c>
      <c r="F232" s="2">
        <v>348427</v>
      </c>
      <c r="G232" s="2">
        <v>26</v>
      </c>
      <c r="H232" s="2">
        <v>0.38</v>
      </c>
    </row>
    <row r="233" spans="1:8" x14ac:dyDescent="0.25">
      <c r="A233" s="2">
        <v>230</v>
      </c>
      <c r="B233" s="2">
        <v>347890</v>
      </c>
      <c r="C233" s="2" t="s">
        <v>259</v>
      </c>
      <c r="D233" s="2" t="s">
        <v>14</v>
      </c>
      <c r="E233" s="6" t="s">
        <v>10</v>
      </c>
      <c r="F233" s="2">
        <v>347890</v>
      </c>
      <c r="G233" s="2">
        <v>19</v>
      </c>
      <c r="H233" s="2">
        <v>0.35</v>
      </c>
    </row>
    <row r="234" spans="1:8" x14ac:dyDescent="0.25">
      <c r="A234" s="2">
        <v>231</v>
      </c>
      <c r="B234" s="2">
        <v>353558</v>
      </c>
      <c r="C234" s="2" t="s">
        <v>260</v>
      </c>
      <c r="D234" s="2" t="s">
        <v>14</v>
      </c>
      <c r="E234" s="6" t="s">
        <v>10</v>
      </c>
      <c r="F234" s="2">
        <v>353558</v>
      </c>
      <c r="G234" s="2">
        <v>14</v>
      </c>
      <c r="H234" s="2">
        <v>0.54</v>
      </c>
    </row>
    <row r="235" spans="1:8" x14ac:dyDescent="0.25">
      <c r="A235" s="2">
        <v>232</v>
      </c>
      <c r="B235" s="2">
        <v>347643</v>
      </c>
      <c r="C235" s="2" t="s">
        <v>261</v>
      </c>
      <c r="D235" s="2" t="s">
        <v>21</v>
      </c>
      <c r="E235" s="6" t="s">
        <v>10</v>
      </c>
      <c r="F235" s="2">
        <v>347643</v>
      </c>
      <c r="G235" s="2">
        <v>6</v>
      </c>
      <c r="H235" s="2">
        <v>0.22</v>
      </c>
    </row>
    <row r="236" spans="1:8" x14ac:dyDescent="0.25">
      <c r="A236" s="2">
        <v>233</v>
      </c>
      <c r="B236" s="2">
        <v>353716</v>
      </c>
      <c r="C236" s="2" t="s">
        <v>262</v>
      </c>
      <c r="D236" s="2" t="s">
        <v>17</v>
      </c>
      <c r="E236" s="6" t="s">
        <v>10</v>
      </c>
      <c r="F236" s="2">
        <v>353716</v>
      </c>
      <c r="G236" s="2">
        <v>24</v>
      </c>
      <c r="H236" s="2">
        <v>0.31</v>
      </c>
    </row>
    <row r="237" spans="1:8" x14ac:dyDescent="0.25">
      <c r="A237" s="2">
        <v>234</v>
      </c>
      <c r="B237" s="2">
        <v>347953</v>
      </c>
      <c r="C237" s="2" t="s">
        <v>186</v>
      </c>
      <c r="D237" s="2" t="s">
        <v>14</v>
      </c>
      <c r="E237" s="6" t="s">
        <v>10</v>
      </c>
      <c r="F237" s="2">
        <v>347953</v>
      </c>
      <c r="G237" s="2">
        <v>25</v>
      </c>
      <c r="H237" s="2">
        <v>0.86</v>
      </c>
    </row>
    <row r="238" spans="1:8" x14ac:dyDescent="0.25">
      <c r="A238" s="2">
        <v>235</v>
      </c>
      <c r="B238" s="2">
        <v>348164</v>
      </c>
      <c r="C238" s="2" t="s">
        <v>263</v>
      </c>
      <c r="D238" s="2" t="s">
        <v>65</v>
      </c>
      <c r="E238" s="6" t="s">
        <v>10</v>
      </c>
      <c r="F238" s="2">
        <v>348164</v>
      </c>
      <c r="G238" s="2">
        <v>5</v>
      </c>
      <c r="H238" s="2">
        <v>0.84</v>
      </c>
    </row>
    <row r="239" spans="1:8" x14ac:dyDescent="0.25">
      <c r="A239" s="2">
        <v>236</v>
      </c>
      <c r="B239" s="2">
        <v>348812</v>
      </c>
      <c r="C239" s="2" t="s">
        <v>264</v>
      </c>
      <c r="D239" s="2" t="s">
        <v>17</v>
      </c>
      <c r="E239" s="6" t="s">
        <v>10</v>
      </c>
      <c r="F239" s="2">
        <v>348812</v>
      </c>
      <c r="G239" s="2">
        <v>5</v>
      </c>
      <c r="H239" s="2">
        <v>0.18</v>
      </c>
    </row>
    <row r="240" spans="1:8" x14ac:dyDescent="0.25">
      <c r="A240" s="2">
        <v>237</v>
      </c>
      <c r="B240" s="2">
        <v>348843</v>
      </c>
      <c r="C240" s="2" t="s">
        <v>265</v>
      </c>
      <c r="D240" s="2" t="s">
        <v>11</v>
      </c>
      <c r="E240" s="6" t="s">
        <v>10</v>
      </c>
      <c r="F240" s="2">
        <v>348843</v>
      </c>
      <c r="G240" s="2">
        <v>18</v>
      </c>
      <c r="H240" s="2">
        <v>0.33</v>
      </c>
    </row>
    <row r="241" spans="1:8" x14ac:dyDescent="0.25">
      <c r="A241" s="2">
        <v>238</v>
      </c>
      <c r="B241" s="2">
        <v>347694</v>
      </c>
      <c r="C241" s="2" t="s">
        <v>213</v>
      </c>
      <c r="D241" s="2" t="s">
        <v>21</v>
      </c>
      <c r="E241" s="6" t="s">
        <v>10</v>
      </c>
      <c r="F241" s="2">
        <v>347694</v>
      </c>
      <c r="G241" s="2">
        <v>29</v>
      </c>
      <c r="H241" s="2">
        <v>0.19</v>
      </c>
    </row>
    <row r="242" spans="1:8" x14ac:dyDescent="0.25">
      <c r="A242" s="2">
        <v>239</v>
      </c>
      <c r="B242" s="2">
        <v>348173</v>
      </c>
      <c r="C242" s="2" t="s">
        <v>266</v>
      </c>
      <c r="D242" s="2" t="s">
        <v>43</v>
      </c>
      <c r="E242" s="6" t="s">
        <v>10</v>
      </c>
      <c r="F242" s="2">
        <v>348173</v>
      </c>
      <c r="G242" s="2">
        <v>7</v>
      </c>
      <c r="H242" s="2">
        <v>0.56999999999999995</v>
      </c>
    </row>
    <row r="243" spans="1:8" x14ac:dyDescent="0.25">
      <c r="A243" s="2">
        <v>240</v>
      </c>
      <c r="B243" s="2">
        <v>348193</v>
      </c>
      <c r="C243" s="2" t="s">
        <v>267</v>
      </c>
      <c r="D243" s="2" t="s">
        <v>43</v>
      </c>
      <c r="E243" s="6" t="s">
        <v>10</v>
      </c>
      <c r="F243" s="2">
        <v>348193</v>
      </c>
      <c r="G243" s="2">
        <v>11</v>
      </c>
      <c r="H243" s="2">
        <v>0.77</v>
      </c>
    </row>
    <row r="244" spans="1:8" x14ac:dyDescent="0.25">
      <c r="A244" s="2">
        <v>241</v>
      </c>
      <c r="B244" s="2">
        <v>348816</v>
      </c>
      <c r="C244" s="2" t="s">
        <v>268</v>
      </c>
      <c r="D244" s="2" t="s">
        <v>17</v>
      </c>
      <c r="E244" s="6" t="s">
        <v>10</v>
      </c>
      <c r="F244" s="2">
        <v>348816</v>
      </c>
      <c r="G244" s="2">
        <v>23</v>
      </c>
      <c r="H244" s="2">
        <v>0.32</v>
      </c>
    </row>
    <row r="245" spans="1:8" x14ac:dyDescent="0.25">
      <c r="A245" s="2">
        <v>242</v>
      </c>
      <c r="B245" s="2">
        <v>348852</v>
      </c>
      <c r="C245" s="2" t="s">
        <v>269</v>
      </c>
      <c r="D245" s="2" t="s">
        <v>17</v>
      </c>
      <c r="E245" s="6" t="s">
        <v>10</v>
      </c>
      <c r="F245" s="2">
        <v>348852</v>
      </c>
      <c r="G245" s="2">
        <v>21</v>
      </c>
      <c r="H245" s="2">
        <v>0.24</v>
      </c>
    </row>
    <row r="246" spans="1:8" x14ac:dyDescent="0.25">
      <c r="A246" s="2">
        <v>243</v>
      </c>
      <c r="B246" s="2">
        <v>353562</v>
      </c>
      <c r="C246" s="2" t="s">
        <v>172</v>
      </c>
      <c r="D246" s="2" t="s">
        <v>79</v>
      </c>
      <c r="E246" s="6" t="s">
        <v>10</v>
      </c>
      <c r="F246" s="2">
        <v>353562</v>
      </c>
      <c r="G246" s="2">
        <v>18</v>
      </c>
      <c r="H246" s="2">
        <v>0.37</v>
      </c>
    </row>
    <row r="247" spans="1:8" x14ac:dyDescent="0.25">
      <c r="A247" s="2">
        <v>244</v>
      </c>
      <c r="B247" s="2">
        <v>347993</v>
      </c>
      <c r="C247" s="2" t="s">
        <v>270</v>
      </c>
      <c r="D247" s="2" t="s">
        <v>72</v>
      </c>
      <c r="E247" s="6" t="s">
        <v>10</v>
      </c>
      <c r="F247" s="2">
        <v>347993</v>
      </c>
      <c r="G247" s="2">
        <v>17</v>
      </c>
      <c r="H247" s="2">
        <v>0.77</v>
      </c>
    </row>
    <row r="248" spans="1:8" x14ac:dyDescent="0.25">
      <c r="A248" s="2">
        <v>245</v>
      </c>
      <c r="B248" s="2">
        <v>348286</v>
      </c>
      <c r="C248" s="2" t="s">
        <v>271</v>
      </c>
      <c r="D248" s="2" t="s">
        <v>23</v>
      </c>
      <c r="E248" s="6" t="s">
        <v>10</v>
      </c>
      <c r="F248" s="2">
        <v>348286</v>
      </c>
      <c r="G248" s="2">
        <v>20</v>
      </c>
      <c r="H248" s="2">
        <v>0.36</v>
      </c>
    </row>
    <row r="249" spans="1:8" x14ac:dyDescent="0.25">
      <c r="A249" s="2">
        <v>246</v>
      </c>
      <c r="B249" s="2">
        <v>348300</v>
      </c>
      <c r="C249" s="2" t="s">
        <v>99</v>
      </c>
      <c r="D249" s="2" t="s">
        <v>72</v>
      </c>
      <c r="E249" s="6" t="s">
        <v>10</v>
      </c>
      <c r="F249" s="2">
        <v>348300</v>
      </c>
      <c r="G249" s="2">
        <v>9</v>
      </c>
      <c r="H249" s="2">
        <v>0.44</v>
      </c>
    </row>
    <row r="250" spans="1:8" x14ac:dyDescent="0.25">
      <c r="A250" s="2">
        <v>247</v>
      </c>
      <c r="B250" s="2">
        <v>353720</v>
      </c>
      <c r="C250" s="2" t="s">
        <v>272</v>
      </c>
      <c r="D250" s="2" t="s">
        <v>17</v>
      </c>
      <c r="E250" s="6" t="s">
        <v>10</v>
      </c>
      <c r="F250" s="2">
        <v>353720</v>
      </c>
      <c r="G250" s="2">
        <v>30</v>
      </c>
      <c r="H250" s="2">
        <v>0.27</v>
      </c>
    </row>
    <row r="251" spans="1:8" x14ac:dyDescent="0.25">
      <c r="A251" s="2">
        <v>248</v>
      </c>
      <c r="B251" s="2">
        <v>348838</v>
      </c>
      <c r="C251" s="2" t="s">
        <v>273</v>
      </c>
      <c r="D251" s="2" t="s">
        <v>17</v>
      </c>
      <c r="E251" s="6" t="s">
        <v>10</v>
      </c>
      <c r="F251" s="2">
        <v>348838</v>
      </c>
      <c r="G251" s="2">
        <v>16</v>
      </c>
      <c r="H251" s="2">
        <v>0.25</v>
      </c>
    </row>
    <row r="252" spans="1:8" x14ac:dyDescent="0.25">
      <c r="A252" s="2">
        <v>249</v>
      </c>
      <c r="B252" s="2">
        <v>347836</v>
      </c>
      <c r="C252" s="2" t="s">
        <v>60</v>
      </c>
      <c r="D252" s="2" t="s">
        <v>61</v>
      </c>
      <c r="E252" s="6" t="s">
        <v>10</v>
      </c>
      <c r="F252" s="2">
        <v>347836</v>
      </c>
      <c r="G252" s="2">
        <v>9</v>
      </c>
      <c r="H252" s="2">
        <v>0.9</v>
      </c>
    </row>
    <row r="253" spans="1:8" x14ac:dyDescent="0.25">
      <c r="A253" s="2">
        <v>250</v>
      </c>
      <c r="B253" s="2">
        <v>348771</v>
      </c>
      <c r="C253" s="2" t="s">
        <v>274</v>
      </c>
      <c r="D253" s="2" t="s">
        <v>17</v>
      </c>
      <c r="E253" s="6" t="s">
        <v>10</v>
      </c>
      <c r="F253" s="2">
        <v>348771</v>
      </c>
      <c r="G253" s="2">
        <v>9</v>
      </c>
      <c r="H253" s="2">
        <v>0.54</v>
      </c>
    </row>
    <row r="254" spans="1:8" x14ac:dyDescent="0.25">
      <c r="A254" s="2">
        <v>251</v>
      </c>
      <c r="B254" s="2">
        <v>348801</v>
      </c>
      <c r="C254" s="2" t="s">
        <v>94</v>
      </c>
      <c r="D254" s="2" t="s">
        <v>17</v>
      </c>
      <c r="E254" s="6" t="s">
        <v>10</v>
      </c>
      <c r="F254" s="2">
        <v>348801</v>
      </c>
      <c r="G254" s="2">
        <v>16</v>
      </c>
      <c r="H254" s="2">
        <v>0.11</v>
      </c>
    </row>
    <row r="255" spans="1:8" x14ac:dyDescent="0.25">
      <c r="A255" s="2">
        <v>252</v>
      </c>
      <c r="B255" s="2">
        <v>348279</v>
      </c>
      <c r="C255" s="2" t="s">
        <v>275</v>
      </c>
      <c r="D255" s="2" t="s">
        <v>23</v>
      </c>
      <c r="E255" s="6" t="s">
        <v>10</v>
      </c>
      <c r="F255" s="2">
        <v>348279</v>
      </c>
      <c r="G255" s="2">
        <v>7</v>
      </c>
      <c r="H255" s="2">
        <v>0.65</v>
      </c>
    </row>
    <row r="256" spans="1:8" x14ac:dyDescent="0.25">
      <c r="A256" s="2">
        <v>253</v>
      </c>
      <c r="B256" s="2">
        <v>348493</v>
      </c>
      <c r="C256" s="2" t="s">
        <v>207</v>
      </c>
      <c r="D256" s="2" t="s">
        <v>21</v>
      </c>
      <c r="E256" s="6" t="s">
        <v>10</v>
      </c>
      <c r="F256" s="2">
        <v>348493</v>
      </c>
      <c r="G256" s="2">
        <v>7</v>
      </c>
      <c r="H256" s="2">
        <v>0.24</v>
      </c>
    </row>
    <row r="257" spans="1:8" x14ac:dyDescent="0.25">
      <c r="A257" s="2">
        <v>254</v>
      </c>
      <c r="B257" s="2">
        <v>348511</v>
      </c>
      <c r="C257" s="2" t="s">
        <v>173</v>
      </c>
      <c r="D257" s="2" t="s">
        <v>21</v>
      </c>
      <c r="E257" s="6" t="s">
        <v>10</v>
      </c>
      <c r="F257" s="2">
        <v>348511</v>
      </c>
      <c r="G257" s="2">
        <v>27</v>
      </c>
      <c r="H257" s="2">
        <v>0.31</v>
      </c>
    </row>
    <row r="258" spans="1:8" x14ac:dyDescent="0.25">
      <c r="A258" s="2">
        <v>255</v>
      </c>
      <c r="B258" s="2">
        <v>348530</v>
      </c>
      <c r="C258" s="2" t="s">
        <v>276</v>
      </c>
      <c r="D258" s="2" t="s">
        <v>21</v>
      </c>
      <c r="E258" s="6" t="s">
        <v>10</v>
      </c>
      <c r="F258" s="2">
        <v>348530</v>
      </c>
      <c r="G258" s="2">
        <v>28</v>
      </c>
      <c r="H258" s="2">
        <v>0.1</v>
      </c>
    </row>
    <row r="259" spans="1:8" x14ac:dyDescent="0.25">
      <c r="A259" s="2">
        <v>256</v>
      </c>
      <c r="B259" s="2">
        <v>348533</v>
      </c>
      <c r="C259" s="2" t="s">
        <v>34</v>
      </c>
      <c r="D259" s="2" t="s">
        <v>21</v>
      </c>
      <c r="E259" s="6" t="s">
        <v>10</v>
      </c>
      <c r="F259" s="2">
        <v>348533</v>
      </c>
      <c r="G259" s="2">
        <v>27</v>
      </c>
      <c r="H259" s="2">
        <v>0.47</v>
      </c>
    </row>
    <row r="260" spans="1:8" x14ac:dyDescent="0.25">
      <c r="A260" s="2">
        <v>257</v>
      </c>
      <c r="B260" s="2">
        <v>348536</v>
      </c>
      <c r="C260" s="2" t="s">
        <v>92</v>
      </c>
      <c r="D260" s="2" t="s">
        <v>21</v>
      </c>
      <c r="E260" s="6" t="s">
        <v>10</v>
      </c>
      <c r="F260" s="2">
        <v>348536</v>
      </c>
      <c r="G260" s="2">
        <v>10</v>
      </c>
      <c r="H260" s="2">
        <v>0.15</v>
      </c>
    </row>
    <row r="261" spans="1:8" x14ac:dyDescent="0.25">
      <c r="A261" s="2">
        <v>258</v>
      </c>
      <c r="B261" s="2">
        <v>348073</v>
      </c>
      <c r="C261" s="2" t="s">
        <v>277</v>
      </c>
      <c r="D261" s="2" t="s">
        <v>11</v>
      </c>
      <c r="E261" s="6" t="s">
        <v>10</v>
      </c>
      <c r="F261" s="2">
        <v>348073</v>
      </c>
      <c r="G261" s="2">
        <v>24</v>
      </c>
      <c r="H261" s="2">
        <v>0.76</v>
      </c>
    </row>
    <row r="262" spans="1:8" x14ac:dyDescent="0.25">
      <c r="A262" s="2">
        <v>259</v>
      </c>
      <c r="B262" s="2">
        <v>348184</v>
      </c>
      <c r="C262" s="2" t="s">
        <v>278</v>
      </c>
      <c r="D262" s="2" t="s">
        <v>43</v>
      </c>
      <c r="E262" s="6" t="s">
        <v>10</v>
      </c>
      <c r="F262" s="2">
        <v>348184</v>
      </c>
      <c r="G262" s="2">
        <v>17</v>
      </c>
      <c r="H262" s="2">
        <v>0.33</v>
      </c>
    </row>
    <row r="263" spans="1:8" x14ac:dyDescent="0.25">
      <c r="A263" s="2">
        <v>260</v>
      </c>
      <c r="B263" s="2">
        <v>348329</v>
      </c>
      <c r="C263" s="2" t="s">
        <v>279</v>
      </c>
      <c r="D263" s="2" t="s">
        <v>43</v>
      </c>
      <c r="E263" s="6" t="s">
        <v>10</v>
      </c>
      <c r="F263" s="2">
        <v>348329</v>
      </c>
      <c r="G263" s="2">
        <v>20</v>
      </c>
      <c r="H263" s="2">
        <v>0.72</v>
      </c>
    </row>
    <row r="264" spans="1:8" x14ac:dyDescent="0.25">
      <c r="A264" s="2">
        <v>261</v>
      </c>
      <c r="B264" s="2">
        <v>348871</v>
      </c>
      <c r="C264" s="2" t="s">
        <v>280</v>
      </c>
      <c r="D264" s="2" t="s">
        <v>17</v>
      </c>
      <c r="E264" s="6" t="s">
        <v>10</v>
      </c>
      <c r="F264" s="2">
        <v>348871</v>
      </c>
      <c r="G264" s="2">
        <v>8</v>
      </c>
      <c r="H264" s="2">
        <v>0.46</v>
      </c>
    </row>
    <row r="265" spans="1:8" x14ac:dyDescent="0.25">
      <c r="A265" s="2">
        <v>262</v>
      </c>
      <c r="B265" s="2">
        <v>348162</v>
      </c>
      <c r="C265" s="2" t="s">
        <v>263</v>
      </c>
      <c r="D265" s="2" t="s">
        <v>65</v>
      </c>
      <c r="E265" s="6" t="s">
        <v>10</v>
      </c>
      <c r="F265" s="2">
        <v>348162</v>
      </c>
      <c r="G265" s="2">
        <v>21</v>
      </c>
      <c r="H265" s="2">
        <v>0.39</v>
      </c>
    </row>
    <row r="266" spans="1:8" x14ac:dyDescent="0.25">
      <c r="A266" s="2">
        <v>263</v>
      </c>
      <c r="B266" s="2">
        <v>348811</v>
      </c>
      <c r="C266" s="2" t="s">
        <v>281</v>
      </c>
      <c r="D266" s="2" t="s">
        <v>17</v>
      </c>
      <c r="E266" s="6" t="s">
        <v>10</v>
      </c>
      <c r="F266" s="2">
        <v>348811</v>
      </c>
      <c r="G266" s="2">
        <v>29</v>
      </c>
      <c r="H266" s="2">
        <v>0.84</v>
      </c>
    </row>
    <row r="267" spans="1:8" x14ac:dyDescent="0.25">
      <c r="A267" s="2">
        <v>264</v>
      </c>
      <c r="B267" s="2">
        <v>348814</v>
      </c>
      <c r="C267" s="2" t="s">
        <v>282</v>
      </c>
      <c r="D267" s="2" t="s">
        <v>17</v>
      </c>
      <c r="E267" s="6" t="s">
        <v>10</v>
      </c>
      <c r="F267" s="2">
        <v>348814</v>
      </c>
      <c r="G267" s="2">
        <v>16</v>
      </c>
      <c r="H267" s="2">
        <v>0.83</v>
      </c>
    </row>
    <row r="268" spans="1:8" x14ac:dyDescent="0.25">
      <c r="A268" s="2">
        <v>265</v>
      </c>
      <c r="B268" s="2">
        <v>348850</v>
      </c>
      <c r="C268" s="2" t="s">
        <v>283</v>
      </c>
      <c r="D268" s="2" t="s">
        <v>17</v>
      </c>
      <c r="E268" s="6" t="s">
        <v>10</v>
      </c>
      <c r="F268" s="2">
        <v>348850</v>
      </c>
      <c r="G268" s="2">
        <v>9</v>
      </c>
      <c r="H268" s="2">
        <v>0.28999999999999998</v>
      </c>
    </row>
    <row r="269" spans="1:8" x14ac:dyDescent="0.25">
      <c r="A269" s="2">
        <v>266</v>
      </c>
      <c r="B269" s="2">
        <v>348132</v>
      </c>
      <c r="C269" s="2" t="s">
        <v>284</v>
      </c>
      <c r="D269" s="2" t="s">
        <v>32</v>
      </c>
      <c r="E269" s="6" t="s">
        <v>10</v>
      </c>
      <c r="F269" s="2">
        <v>348132</v>
      </c>
      <c r="G269" s="2">
        <v>14</v>
      </c>
      <c r="H269" s="2">
        <v>0.69</v>
      </c>
    </row>
    <row r="270" spans="1:8" x14ac:dyDescent="0.25">
      <c r="A270" s="2">
        <v>267</v>
      </c>
      <c r="B270" s="2">
        <v>348152</v>
      </c>
      <c r="C270" s="2" t="s">
        <v>171</v>
      </c>
      <c r="D270" s="2" t="s">
        <v>11</v>
      </c>
      <c r="E270" s="6" t="s">
        <v>10</v>
      </c>
      <c r="F270" s="2">
        <v>348152</v>
      </c>
      <c r="G270" s="2">
        <v>26</v>
      </c>
      <c r="H270" s="2">
        <v>0.79</v>
      </c>
    </row>
    <row r="271" spans="1:8" x14ac:dyDescent="0.25">
      <c r="A271" s="2">
        <v>268</v>
      </c>
      <c r="B271" s="2">
        <v>348340</v>
      </c>
      <c r="C271" s="2" t="s">
        <v>73</v>
      </c>
      <c r="D271" s="2" t="s">
        <v>72</v>
      </c>
      <c r="E271" s="6" t="s">
        <v>10</v>
      </c>
      <c r="F271" s="2">
        <v>348340</v>
      </c>
      <c r="G271" s="2">
        <v>11</v>
      </c>
      <c r="H271" s="2">
        <v>0.9</v>
      </c>
    </row>
    <row r="272" spans="1:8" x14ac:dyDescent="0.25">
      <c r="A272" s="2">
        <v>269</v>
      </c>
      <c r="B272" s="2">
        <v>348140</v>
      </c>
      <c r="C272" s="2" t="s">
        <v>285</v>
      </c>
      <c r="D272" s="2" t="s">
        <v>32</v>
      </c>
      <c r="E272" s="6" t="s">
        <v>10</v>
      </c>
      <c r="F272" s="2">
        <v>348140</v>
      </c>
      <c r="G272" s="2">
        <v>16</v>
      </c>
      <c r="H272" s="2">
        <v>0.76</v>
      </c>
    </row>
    <row r="273" spans="1:8" x14ac:dyDescent="0.25">
      <c r="A273" s="2">
        <v>270</v>
      </c>
      <c r="B273" s="2">
        <v>348144</v>
      </c>
      <c r="C273" s="2" t="s">
        <v>286</v>
      </c>
      <c r="D273" s="2" t="s">
        <v>23</v>
      </c>
      <c r="E273" s="6" t="s">
        <v>10</v>
      </c>
      <c r="F273" s="2">
        <v>348144</v>
      </c>
      <c r="G273" s="2">
        <v>15</v>
      </c>
      <c r="H273" s="2">
        <v>0.38</v>
      </c>
    </row>
    <row r="274" spans="1:8" x14ac:dyDescent="0.25">
      <c r="A274" s="2">
        <v>271</v>
      </c>
      <c r="B274" s="2">
        <v>348770</v>
      </c>
      <c r="C274" s="2" t="s">
        <v>169</v>
      </c>
      <c r="D274" s="2" t="s">
        <v>17</v>
      </c>
      <c r="E274" s="6" t="s">
        <v>10</v>
      </c>
      <c r="F274" s="2">
        <v>348770</v>
      </c>
      <c r="G274" s="2">
        <v>17</v>
      </c>
      <c r="H274" s="2">
        <v>0.15</v>
      </c>
    </row>
    <row r="275" spans="1:8" x14ac:dyDescent="0.25">
      <c r="A275" s="2">
        <v>272</v>
      </c>
      <c r="B275" s="2">
        <v>348772</v>
      </c>
      <c r="C275" s="2" t="s">
        <v>268</v>
      </c>
      <c r="D275" s="2" t="s">
        <v>17</v>
      </c>
      <c r="E275" s="6" t="s">
        <v>10</v>
      </c>
      <c r="F275" s="2">
        <v>348772</v>
      </c>
      <c r="G275" s="2">
        <v>15</v>
      </c>
      <c r="H275" s="2">
        <v>0.18</v>
      </c>
    </row>
    <row r="276" spans="1:8" x14ac:dyDescent="0.25">
      <c r="A276" s="2">
        <v>273</v>
      </c>
      <c r="B276" s="2">
        <v>348804</v>
      </c>
      <c r="C276" s="2" t="s">
        <v>287</v>
      </c>
      <c r="D276" s="2" t="s">
        <v>17</v>
      </c>
      <c r="E276" s="6" t="s">
        <v>10</v>
      </c>
      <c r="F276" s="2">
        <v>348804</v>
      </c>
      <c r="G276" s="2">
        <v>16</v>
      </c>
      <c r="H276" s="2">
        <v>0.47</v>
      </c>
    </row>
    <row r="277" spans="1:8" x14ac:dyDescent="0.25">
      <c r="A277" s="2">
        <v>274</v>
      </c>
      <c r="B277" s="2">
        <v>348875</v>
      </c>
      <c r="C277" s="2" t="s">
        <v>288</v>
      </c>
      <c r="D277" s="2" t="s">
        <v>17</v>
      </c>
      <c r="E277" s="6" t="s">
        <v>10</v>
      </c>
      <c r="F277" s="2">
        <v>348875</v>
      </c>
      <c r="G277" s="2">
        <v>21</v>
      </c>
      <c r="H277" s="2">
        <v>0.16</v>
      </c>
    </row>
    <row r="278" spans="1:8" x14ac:dyDescent="0.25">
      <c r="A278" s="2">
        <v>275</v>
      </c>
      <c r="B278" s="2">
        <v>348893</v>
      </c>
      <c r="C278" s="2" t="s">
        <v>289</v>
      </c>
      <c r="D278" s="2" t="s">
        <v>17</v>
      </c>
      <c r="E278" s="6" t="s">
        <v>10</v>
      </c>
      <c r="F278" s="2">
        <v>348893</v>
      </c>
      <c r="G278" s="2">
        <v>7</v>
      </c>
      <c r="H278" s="2">
        <v>0.83</v>
      </c>
    </row>
    <row r="279" spans="1:8" x14ac:dyDescent="0.25">
      <c r="A279" s="2">
        <v>276</v>
      </c>
      <c r="B279" s="2">
        <v>348895</v>
      </c>
      <c r="C279" s="2" t="s">
        <v>290</v>
      </c>
      <c r="D279" s="2" t="s">
        <v>17</v>
      </c>
      <c r="E279" s="6" t="s">
        <v>10</v>
      </c>
      <c r="F279" s="2">
        <v>348895</v>
      </c>
      <c r="G279" s="2">
        <v>15</v>
      </c>
      <c r="H279" s="2">
        <v>0.12</v>
      </c>
    </row>
    <row r="280" spans="1:8" x14ac:dyDescent="0.25">
      <c r="A280" s="2">
        <v>277</v>
      </c>
      <c r="B280" s="2">
        <v>353722</v>
      </c>
      <c r="C280" s="2" t="s">
        <v>291</v>
      </c>
      <c r="D280" s="2" t="s">
        <v>65</v>
      </c>
      <c r="E280" s="6" t="s">
        <v>10</v>
      </c>
      <c r="F280" s="2">
        <v>353722</v>
      </c>
      <c r="G280" s="2">
        <v>19</v>
      </c>
      <c r="H280" s="2">
        <v>0.46</v>
      </c>
    </row>
    <row r="281" spans="1:8" x14ac:dyDescent="0.25">
      <c r="A281" s="2">
        <v>278</v>
      </c>
      <c r="B281" s="2">
        <v>347658</v>
      </c>
      <c r="C281" s="2" t="s">
        <v>292</v>
      </c>
      <c r="D281" s="2" t="s">
        <v>21</v>
      </c>
      <c r="E281" s="6" t="s">
        <v>10</v>
      </c>
      <c r="F281" s="2">
        <v>347658</v>
      </c>
      <c r="G281" s="2">
        <v>30</v>
      </c>
      <c r="H281" s="2">
        <v>0.68</v>
      </c>
    </row>
    <row r="282" spans="1:8" x14ac:dyDescent="0.25">
      <c r="A282" s="2">
        <v>279</v>
      </c>
      <c r="B282" s="2">
        <v>348445</v>
      </c>
      <c r="C282" s="2" t="s">
        <v>293</v>
      </c>
      <c r="D282" s="2" t="s">
        <v>11</v>
      </c>
      <c r="E282" s="6" t="s">
        <v>10</v>
      </c>
      <c r="F282" s="2">
        <v>348445</v>
      </c>
      <c r="G282" s="2">
        <v>10</v>
      </c>
      <c r="H282" s="2">
        <v>0.49</v>
      </c>
    </row>
    <row r="283" spans="1:8" x14ac:dyDescent="0.25">
      <c r="A283" s="2">
        <v>280</v>
      </c>
      <c r="B283" s="2">
        <v>348032</v>
      </c>
      <c r="C283" s="2" t="s">
        <v>294</v>
      </c>
      <c r="D283" s="2" t="s">
        <v>11</v>
      </c>
      <c r="E283" s="6" t="s">
        <v>10</v>
      </c>
      <c r="F283" s="2">
        <v>348032</v>
      </c>
      <c r="G283" s="2">
        <v>27</v>
      </c>
      <c r="H283" s="2">
        <v>0.55000000000000004</v>
      </c>
    </row>
    <row r="284" spans="1:8" x14ac:dyDescent="0.25">
      <c r="A284" s="2">
        <v>281</v>
      </c>
      <c r="B284" s="2">
        <v>347929</v>
      </c>
      <c r="C284" s="2" t="s">
        <v>185</v>
      </c>
      <c r="D284" s="2" t="s">
        <v>70</v>
      </c>
      <c r="E284" s="6" t="s">
        <v>10</v>
      </c>
      <c r="F284" s="2">
        <v>347929</v>
      </c>
      <c r="G284" s="2">
        <v>8</v>
      </c>
      <c r="H284" s="2">
        <v>0.9</v>
      </c>
    </row>
    <row r="285" spans="1:8" x14ac:dyDescent="0.25">
      <c r="A285" s="2">
        <v>282</v>
      </c>
      <c r="B285" s="2">
        <v>347852</v>
      </c>
      <c r="C285" s="2" t="s">
        <v>64</v>
      </c>
      <c r="D285" s="2" t="s">
        <v>61</v>
      </c>
      <c r="E285" s="6" t="s">
        <v>10</v>
      </c>
      <c r="F285" s="2">
        <v>347852</v>
      </c>
      <c r="G285" s="2">
        <v>9</v>
      </c>
      <c r="H285" s="2">
        <v>0.77</v>
      </c>
    </row>
    <row r="286" spans="1:8" x14ac:dyDescent="0.25">
      <c r="A286" s="2">
        <v>283</v>
      </c>
      <c r="B286" s="2">
        <v>348820</v>
      </c>
      <c r="C286" s="2" t="s">
        <v>295</v>
      </c>
      <c r="D286" s="2" t="s">
        <v>65</v>
      </c>
      <c r="E286" s="6" t="s">
        <v>10</v>
      </c>
      <c r="F286" s="2">
        <v>348820</v>
      </c>
      <c r="G286" s="2">
        <v>23</v>
      </c>
      <c r="H286" s="2">
        <v>0.65</v>
      </c>
    </row>
    <row r="287" spans="1:8" x14ac:dyDescent="0.25">
      <c r="A287" s="2">
        <v>284</v>
      </c>
      <c r="B287" s="2">
        <v>348834</v>
      </c>
      <c r="C287" s="2" t="s">
        <v>296</v>
      </c>
      <c r="D287" s="2" t="s">
        <v>17</v>
      </c>
      <c r="E287" s="6" t="s">
        <v>10</v>
      </c>
      <c r="F287" s="2">
        <v>348834</v>
      </c>
      <c r="G287" s="2">
        <v>29</v>
      </c>
      <c r="H287" s="2">
        <v>0.11</v>
      </c>
    </row>
    <row r="288" spans="1:8" x14ac:dyDescent="0.25">
      <c r="A288" s="2">
        <v>285</v>
      </c>
      <c r="B288" s="2">
        <v>353717</v>
      </c>
      <c r="C288" s="2" t="s">
        <v>124</v>
      </c>
      <c r="D288" s="2" t="s">
        <v>17</v>
      </c>
      <c r="E288" s="6" t="s">
        <v>10</v>
      </c>
      <c r="F288" s="2">
        <v>353717</v>
      </c>
      <c r="G288" s="2">
        <v>12</v>
      </c>
      <c r="H288" s="2">
        <v>0.22</v>
      </c>
    </row>
    <row r="289" spans="1:8" x14ac:dyDescent="0.25">
      <c r="A289" s="2">
        <v>286</v>
      </c>
      <c r="B289" s="2">
        <v>362184</v>
      </c>
      <c r="C289" s="2" t="s">
        <v>123</v>
      </c>
      <c r="D289" s="2" t="s">
        <v>17</v>
      </c>
      <c r="E289" s="6" t="s">
        <v>10</v>
      </c>
      <c r="F289" s="2">
        <v>362184</v>
      </c>
      <c r="G289" s="2">
        <v>22</v>
      </c>
      <c r="H289" s="2">
        <v>0.69</v>
      </c>
    </row>
    <row r="290" spans="1:8" x14ac:dyDescent="0.25">
      <c r="A290" s="2">
        <v>287</v>
      </c>
      <c r="B290" s="2">
        <v>348265</v>
      </c>
      <c r="C290" s="2" t="s">
        <v>297</v>
      </c>
      <c r="D290" s="2" t="s">
        <v>17</v>
      </c>
      <c r="E290" s="6" t="s">
        <v>10</v>
      </c>
      <c r="F290" s="2">
        <v>348265</v>
      </c>
      <c r="G290" s="2">
        <v>12</v>
      </c>
      <c r="H290" s="2">
        <v>0.53</v>
      </c>
    </row>
    <row r="291" spans="1:8" x14ac:dyDescent="0.25">
      <c r="A291" s="2">
        <v>288</v>
      </c>
      <c r="B291" s="2">
        <v>348268</v>
      </c>
      <c r="C291" s="2" t="s">
        <v>298</v>
      </c>
      <c r="D291" s="2" t="s">
        <v>17</v>
      </c>
      <c r="E291" s="6" t="s">
        <v>10</v>
      </c>
      <c r="F291" s="2">
        <v>348268</v>
      </c>
      <c r="G291" s="2">
        <v>25</v>
      </c>
      <c r="H291" s="2">
        <v>0.72</v>
      </c>
    </row>
    <row r="292" spans="1:8" x14ac:dyDescent="0.25">
      <c r="A292" s="2">
        <v>289</v>
      </c>
      <c r="B292" s="2">
        <v>353718</v>
      </c>
      <c r="C292" s="2" t="s">
        <v>299</v>
      </c>
      <c r="D292" s="2" t="s">
        <v>17</v>
      </c>
      <c r="E292" s="6" t="s">
        <v>10</v>
      </c>
      <c r="F292" s="2">
        <v>353718</v>
      </c>
      <c r="G292" s="2">
        <v>27</v>
      </c>
      <c r="H292" s="2">
        <v>0.6</v>
      </c>
    </row>
    <row r="293" spans="1:8" x14ac:dyDescent="0.25">
      <c r="A293" s="2">
        <v>290</v>
      </c>
      <c r="B293" s="2">
        <v>348209</v>
      </c>
      <c r="C293" s="2" t="s">
        <v>300</v>
      </c>
      <c r="D293" s="2" t="s">
        <v>65</v>
      </c>
      <c r="E293" s="6" t="s">
        <v>10</v>
      </c>
      <c r="F293" s="2">
        <v>348209</v>
      </c>
      <c r="G293" s="2">
        <v>23</v>
      </c>
      <c r="H293" s="2">
        <v>0.89</v>
      </c>
    </row>
    <row r="294" spans="1:8" x14ac:dyDescent="0.25">
      <c r="A294" s="2">
        <v>291</v>
      </c>
      <c r="B294" s="2">
        <v>348550</v>
      </c>
      <c r="C294" s="2" t="s">
        <v>301</v>
      </c>
      <c r="D294" s="2" t="s">
        <v>23</v>
      </c>
      <c r="E294" s="6" t="s">
        <v>10</v>
      </c>
      <c r="F294" s="2">
        <v>348550</v>
      </c>
      <c r="G294" s="2">
        <v>28</v>
      </c>
      <c r="H294" s="2">
        <v>0.83</v>
      </c>
    </row>
    <row r="295" spans="1:8" x14ac:dyDescent="0.25">
      <c r="A295" s="2">
        <v>292</v>
      </c>
      <c r="B295" s="2">
        <v>347894</v>
      </c>
      <c r="C295" s="2" t="s">
        <v>302</v>
      </c>
      <c r="D295" s="2" t="s">
        <v>70</v>
      </c>
      <c r="E295" s="6" t="s">
        <v>10</v>
      </c>
      <c r="F295" s="2">
        <v>347894</v>
      </c>
      <c r="G295" s="2">
        <v>12</v>
      </c>
      <c r="H295" s="2">
        <v>0.75</v>
      </c>
    </row>
    <row r="296" spans="1:8" x14ac:dyDescent="0.25">
      <c r="A296" s="2">
        <v>293</v>
      </c>
      <c r="B296" s="2">
        <v>348376</v>
      </c>
      <c r="C296" s="2" t="s">
        <v>303</v>
      </c>
      <c r="D296" s="2" t="s">
        <v>17</v>
      </c>
      <c r="E296" s="6" t="s">
        <v>10</v>
      </c>
      <c r="F296" s="2">
        <v>348376</v>
      </c>
      <c r="G296" s="2">
        <v>18</v>
      </c>
      <c r="H296" s="2">
        <v>0.5</v>
      </c>
    </row>
    <row r="297" spans="1:8" x14ac:dyDescent="0.25">
      <c r="A297" s="2">
        <v>294</v>
      </c>
      <c r="B297" s="2">
        <v>348430</v>
      </c>
      <c r="C297" s="2" t="s">
        <v>137</v>
      </c>
      <c r="D297" s="2" t="s">
        <v>17</v>
      </c>
      <c r="E297" s="6" t="s">
        <v>10</v>
      </c>
      <c r="F297" s="2">
        <v>348430</v>
      </c>
      <c r="G297" s="2">
        <v>13</v>
      </c>
      <c r="H297" s="2">
        <v>0.35</v>
      </c>
    </row>
    <row r="298" spans="1:8" x14ac:dyDescent="0.25">
      <c r="A298" s="2">
        <v>295</v>
      </c>
      <c r="B298" s="2">
        <v>348830</v>
      </c>
      <c r="C298" s="2" t="s">
        <v>304</v>
      </c>
      <c r="D298" s="2" t="s">
        <v>17</v>
      </c>
      <c r="E298" s="6" t="s">
        <v>10</v>
      </c>
      <c r="F298" s="2">
        <v>348830</v>
      </c>
      <c r="G298" s="2">
        <v>7</v>
      </c>
      <c r="H298" s="2">
        <v>0.66</v>
      </c>
    </row>
    <row r="299" spans="1:8" x14ac:dyDescent="0.25">
      <c r="A299" s="2">
        <v>296</v>
      </c>
      <c r="B299" s="2">
        <v>347974</v>
      </c>
      <c r="C299" s="2" t="s">
        <v>305</v>
      </c>
      <c r="D299" s="2" t="s">
        <v>72</v>
      </c>
      <c r="E299" s="6" t="s">
        <v>10</v>
      </c>
      <c r="F299" s="2">
        <v>347974</v>
      </c>
      <c r="G299" s="2">
        <v>5</v>
      </c>
      <c r="H299" s="2">
        <v>0.26</v>
      </c>
    </row>
    <row r="300" spans="1:8" x14ac:dyDescent="0.25">
      <c r="A300" s="2">
        <v>297</v>
      </c>
      <c r="B300" s="2">
        <v>348136</v>
      </c>
      <c r="C300" s="2" t="s">
        <v>163</v>
      </c>
      <c r="D300" s="2" t="s">
        <v>72</v>
      </c>
      <c r="E300" s="6" t="s">
        <v>10</v>
      </c>
      <c r="F300" s="2">
        <v>348136</v>
      </c>
      <c r="G300" s="2">
        <v>22</v>
      </c>
      <c r="H300" s="2">
        <v>0.4</v>
      </c>
    </row>
    <row r="301" spans="1:8" x14ac:dyDescent="0.25">
      <c r="A301" s="2">
        <v>298</v>
      </c>
      <c r="B301" s="2">
        <v>348422</v>
      </c>
      <c r="C301" s="2" t="s">
        <v>306</v>
      </c>
      <c r="D301" s="2" t="s">
        <v>23</v>
      </c>
      <c r="E301" s="6" t="s">
        <v>10</v>
      </c>
      <c r="F301" s="2">
        <v>348422</v>
      </c>
      <c r="G301" s="2">
        <v>23</v>
      </c>
      <c r="H301" s="2">
        <v>0.41</v>
      </c>
    </row>
    <row r="302" spans="1:8" x14ac:dyDescent="0.25">
      <c r="A302" s="2">
        <v>299</v>
      </c>
      <c r="B302" s="2">
        <v>348802</v>
      </c>
      <c r="C302" s="2" t="s">
        <v>307</v>
      </c>
      <c r="D302" s="2" t="s">
        <v>17</v>
      </c>
      <c r="E302" s="6" t="s">
        <v>10</v>
      </c>
      <c r="F302" s="2">
        <v>348802</v>
      </c>
      <c r="G302" s="2">
        <v>22</v>
      </c>
      <c r="H302" s="2">
        <v>0.21</v>
      </c>
    </row>
    <row r="303" spans="1:8" x14ac:dyDescent="0.25">
      <c r="A303" s="2">
        <v>300</v>
      </c>
      <c r="B303" s="2">
        <v>348532</v>
      </c>
      <c r="C303" s="2" t="s">
        <v>181</v>
      </c>
      <c r="D303" s="2" t="s">
        <v>182</v>
      </c>
      <c r="E303" s="6" t="s">
        <v>10</v>
      </c>
      <c r="F303" s="2">
        <v>348532</v>
      </c>
      <c r="G303" s="2">
        <v>22</v>
      </c>
      <c r="H303" s="2">
        <v>0.88</v>
      </c>
    </row>
    <row r="304" spans="1:8" x14ac:dyDescent="0.25">
      <c r="A304" s="2">
        <v>301</v>
      </c>
      <c r="B304" s="2">
        <v>347681</v>
      </c>
      <c r="C304" s="2" t="s">
        <v>308</v>
      </c>
      <c r="D304" s="2" t="s">
        <v>21</v>
      </c>
      <c r="E304" s="6" t="s">
        <v>10</v>
      </c>
      <c r="F304" s="2">
        <v>347681</v>
      </c>
      <c r="G304" s="2">
        <v>27</v>
      </c>
      <c r="H304" s="2">
        <v>0.83</v>
      </c>
    </row>
    <row r="305" spans="1:8" x14ac:dyDescent="0.25">
      <c r="A305" s="2">
        <v>302</v>
      </c>
      <c r="B305" s="2">
        <v>348645</v>
      </c>
      <c r="C305" s="2" t="s">
        <v>116</v>
      </c>
      <c r="D305" s="2" t="s">
        <v>65</v>
      </c>
      <c r="E305" s="6" t="s">
        <v>10</v>
      </c>
      <c r="F305" s="2">
        <v>348645</v>
      </c>
      <c r="G305" s="2">
        <v>28</v>
      </c>
      <c r="H305" s="2">
        <v>0.54</v>
      </c>
    </row>
    <row r="306" spans="1:8" x14ac:dyDescent="0.25">
      <c r="A306" s="2">
        <v>303</v>
      </c>
      <c r="B306" s="2">
        <v>347829</v>
      </c>
      <c r="C306" s="2" t="s">
        <v>191</v>
      </c>
      <c r="D306" s="2" t="s">
        <v>79</v>
      </c>
      <c r="E306" s="6" t="s">
        <v>10</v>
      </c>
      <c r="F306" s="2">
        <v>347829</v>
      </c>
      <c r="G306" s="2">
        <v>13</v>
      </c>
      <c r="H306" s="2">
        <v>0.64</v>
      </c>
    </row>
    <row r="307" spans="1:8" x14ac:dyDescent="0.25">
      <c r="A307" s="2">
        <v>304</v>
      </c>
      <c r="B307" s="2">
        <v>348375</v>
      </c>
      <c r="C307" s="2" t="s">
        <v>309</v>
      </c>
      <c r="D307" s="2" t="s">
        <v>17</v>
      </c>
      <c r="E307" s="6" t="s">
        <v>10</v>
      </c>
      <c r="F307" s="2">
        <v>348375</v>
      </c>
      <c r="G307" s="2">
        <v>9</v>
      </c>
      <c r="H307" s="2">
        <v>0.74</v>
      </c>
    </row>
    <row r="308" spans="1:8" x14ac:dyDescent="0.25">
      <c r="A308" s="2">
        <v>305</v>
      </c>
      <c r="B308" s="2">
        <v>348377</v>
      </c>
      <c r="C308" s="2" t="s">
        <v>310</v>
      </c>
      <c r="D308" s="2" t="s">
        <v>17</v>
      </c>
      <c r="E308" s="6" t="s">
        <v>10</v>
      </c>
      <c r="F308" s="2">
        <v>348377</v>
      </c>
      <c r="G308" s="2">
        <v>20</v>
      </c>
      <c r="H308" s="2">
        <v>0.12</v>
      </c>
    </row>
    <row r="309" spans="1:8" x14ac:dyDescent="0.25">
      <c r="A309" s="2">
        <v>306</v>
      </c>
      <c r="B309" s="2">
        <v>348432</v>
      </c>
      <c r="C309" s="2" t="s">
        <v>311</v>
      </c>
      <c r="D309" s="2" t="s">
        <v>17</v>
      </c>
      <c r="E309" s="6" t="s">
        <v>10</v>
      </c>
      <c r="F309" s="2">
        <v>348432</v>
      </c>
      <c r="G309" s="2">
        <v>30</v>
      </c>
      <c r="H309" s="2">
        <v>0.34</v>
      </c>
    </row>
    <row r="310" spans="1:8" x14ac:dyDescent="0.25">
      <c r="A310" s="2">
        <v>307</v>
      </c>
      <c r="B310" s="2">
        <v>348275</v>
      </c>
      <c r="C310" s="2" t="s">
        <v>56</v>
      </c>
      <c r="D310" s="2" t="s">
        <v>17</v>
      </c>
      <c r="E310" s="6" t="s">
        <v>10</v>
      </c>
      <c r="F310" s="2">
        <v>348275</v>
      </c>
      <c r="G310" s="2">
        <v>21</v>
      </c>
      <c r="H310" s="2">
        <v>0.27</v>
      </c>
    </row>
    <row r="311" spans="1:8" x14ac:dyDescent="0.25">
      <c r="A311" s="2">
        <v>308</v>
      </c>
      <c r="B311" s="2">
        <v>348309</v>
      </c>
      <c r="C311" s="2" t="s">
        <v>146</v>
      </c>
      <c r="D311" s="2" t="s">
        <v>43</v>
      </c>
      <c r="E311" s="6" t="s">
        <v>10</v>
      </c>
      <c r="F311" s="2">
        <v>348309</v>
      </c>
      <c r="G311" s="2">
        <v>21</v>
      </c>
      <c r="H311" s="2">
        <v>0.13</v>
      </c>
    </row>
    <row r="312" spans="1:8" x14ac:dyDescent="0.25">
      <c r="A312" s="2">
        <v>309</v>
      </c>
      <c r="B312" s="2">
        <v>348388</v>
      </c>
      <c r="C312" s="2" t="s">
        <v>192</v>
      </c>
      <c r="D312" s="2" t="s">
        <v>17</v>
      </c>
      <c r="E312" s="6" t="s">
        <v>10</v>
      </c>
      <c r="F312" s="2">
        <v>348388</v>
      </c>
      <c r="G312" s="2">
        <v>30</v>
      </c>
      <c r="H312" s="2">
        <v>0.5</v>
      </c>
    </row>
    <row r="313" spans="1:8" x14ac:dyDescent="0.25">
      <c r="A313" s="2">
        <v>310</v>
      </c>
      <c r="B313" s="2">
        <v>348396</v>
      </c>
      <c r="C313" s="2" t="s">
        <v>96</v>
      </c>
      <c r="D313" s="2" t="s">
        <v>17</v>
      </c>
      <c r="E313" s="6" t="s">
        <v>10</v>
      </c>
      <c r="F313" s="2">
        <v>348396</v>
      </c>
      <c r="G313" s="2">
        <v>21</v>
      </c>
      <c r="H313" s="2">
        <v>0.52</v>
      </c>
    </row>
    <row r="314" spans="1:8" x14ac:dyDescent="0.25">
      <c r="A314" s="2">
        <v>311</v>
      </c>
      <c r="B314" s="2">
        <v>348779</v>
      </c>
      <c r="C314" s="2" t="s">
        <v>242</v>
      </c>
      <c r="D314" s="2" t="s">
        <v>17</v>
      </c>
      <c r="E314" s="6" t="s">
        <v>10</v>
      </c>
      <c r="F314" s="2">
        <v>348779</v>
      </c>
      <c r="G314" s="2">
        <v>25</v>
      </c>
      <c r="H314" s="2">
        <v>0.47</v>
      </c>
    </row>
    <row r="315" spans="1:8" x14ac:dyDescent="0.25">
      <c r="A315" s="2">
        <v>312</v>
      </c>
      <c r="B315" s="2">
        <v>348872</v>
      </c>
      <c r="C315" s="2" t="s">
        <v>312</v>
      </c>
      <c r="D315" s="2" t="s">
        <v>17</v>
      </c>
      <c r="E315" s="6" t="s">
        <v>10</v>
      </c>
      <c r="F315" s="2">
        <v>348872</v>
      </c>
      <c r="G315" s="2">
        <v>26</v>
      </c>
      <c r="H315" s="2">
        <v>0.63</v>
      </c>
    </row>
    <row r="316" spans="1:8" x14ac:dyDescent="0.25">
      <c r="A316" s="2">
        <v>313</v>
      </c>
      <c r="B316" s="2">
        <v>348874</v>
      </c>
      <c r="C316" s="2" t="s">
        <v>313</v>
      </c>
      <c r="D316" s="2" t="s">
        <v>17</v>
      </c>
      <c r="E316" s="6" t="s">
        <v>10</v>
      </c>
      <c r="F316" s="2">
        <v>348874</v>
      </c>
      <c r="G316" s="2">
        <v>23</v>
      </c>
      <c r="H316" s="2">
        <v>0.17</v>
      </c>
    </row>
    <row r="317" spans="1:8" x14ac:dyDescent="0.25">
      <c r="A317" s="2">
        <v>314</v>
      </c>
      <c r="B317" s="2">
        <v>353750</v>
      </c>
      <c r="C317" s="2" t="s">
        <v>314</v>
      </c>
      <c r="D317" s="2" t="s">
        <v>17</v>
      </c>
      <c r="E317" s="6" t="s">
        <v>10</v>
      </c>
      <c r="F317" s="2">
        <v>353750</v>
      </c>
      <c r="G317" s="2">
        <v>17</v>
      </c>
      <c r="H317" s="2">
        <v>0.81</v>
      </c>
    </row>
    <row r="318" spans="1:8" x14ac:dyDescent="0.25">
      <c r="A318" s="2">
        <v>315</v>
      </c>
      <c r="B318" s="2">
        <v>347905</v>
      </c>
      <c r="C318" s="2" t="s">
        <v>315</v>
      </c>
      <c r="D318" s="2" t="s">
        <v>70</v>
      </c>
      <c r="E318" s="6" t="s">
        <v>10</v>
      </c>
      <c r="F318" s="2">
        <v>347905</v>
      </c>
      <c r="G318" s="2">
        <v>13</v>
      </c>
      <c r="H318" s="2">
        <v>0.54</v>
      </c>
    </row>
    <row r="319" spans="1:8" x14ac:dyDescent="0.25">
      <c r="A319" s="2">
        <v>316</v>
      </c>
      <c r="B319" s="2">
        <v>347931</v>
      </c>
      <c r="C319" s="2" t="s">
        <v>104</v>
      </c>
      <c r="D319" s="2" t="s">
        <v>70</v>
      </c>
      <c r="E319" s="6" t="s">
        <v>10</v>
      </c>
      <c r="F319" s="2">
        <v>347931</v>
      </c>
      <c r="G319" s="2">
        <v>14</v>
      </c>
      <c r="H319" s="2">
        <v>0.63</v>
      </c>
    </row>
    <row r="320" spans="1:8" x14ac:dyDescent="0.25">
      <c r="A320" s="2">
        <v>317</v>
      </c>
      <c r="B320" s="2">
        <v>347940</v>
      </c>
      <c r="C320" s="2" t="s">
        <v>316</v>
      </c>
      <c r="D320" s="2" t="s">
        <v>70</v>
      </c>
      <c r="E320" s="6" t="s">
        <v>10</v>
      </c>
      <c r="F320" s="2">
        <v>347940</v>
      </c>
      <c r="G320" s="2">
        <v>24</v>
      </c>
      <c r="H320" s="2">
        <v>0.18</v>
      </c>
    </row>
    <row r="321" spans="1:8" x14ac:dyDescent="0.25">
      <c r="A321" s="2">
        <v>318</v>
      </c>
      <c r="B321" s="2">
        <v>348167</v>
      </c>
      <c r="C321" s="2" t="s">
        <v>317</v>
      </c>
      <c r="D321" s="2" t="s">
        <v>65</v>
      </c>
      <c r="E321" s="6" t="s">
        <v>10</v>
      </c>
      <c r="F321" s="2">
        <v>348167</v>
      </c>
      <c r="G321" s="2">
        <v>8</v>
      </c>
      <c r="H321" s="2">
        <v>0.63</v>
      </c>
    </row>
    <row r="322" spans="1:8" x14ac:dyDescent="0.25">
      <c r="A322" s="2">
        <v>319</v>
      </c>
      <c r="B322" s="2">
        <v>348170</v>
      </c>
      <c r="C322" s="2" t="s">
        <v>318</v>
      </c>
      <c r="D322" s="2" t="s">
        <v>65</v>
      </c>
      <c r="E322" s="6" t="s">
        <v>10</v>
      </c>
      <c r="F322" s="2">
        <v>348170</v>
      </c>
      <c r="G322" s="2">
        <v>12</v>
      </c>
      <c r="H322" s="2">
        <v>0.46</v>
      </c>
    </row>
    <row r="323" spans="1:8" x14ac:dyDescent="0.25">
      <c r="A323" s="2">
        <v>320</v>
      </c>
      <c r="B323" s="2">
        <v>348212</v>
      </c>
      <c r="C323" s="2" t="s">
        <v>319</v>
      </c>
      <c r="D323" s="2" t="s">
        <v>43</v>
      </c>
      <c r="E323" s="6" t="s">
        <v>10</v>
      </c>
      <c r="F323" s="2">
        <v>348212</v>
      </c>
      <c r="G323" s="2">
        <v>23</v>
      </c>
      <c r="H323" s="2">
        <v>0.88</v>
      </c>
    </row>
    <row r="324" spans="1:8" x14ac:dyDescent="0.25">
      <c r="A324" s="2">
        <v>321</v>
      </c>
      <c r="B324" s="2">
        <v>348242</v>
      </c>
      <c r="C324" s="2" t="s">
        <v>320</v>
      </c>
      <c r="D324" s="2" t="s">
        <v>23</v>
      </c>
      <c r="E324" s="6" t="s">
        <v>10</v>
      </c>
      <c r="F324" s="2">
        <v>348242</v>
      </c>
      <c r="G324" s="2">
        <v>21</v>
      </c>
      <c r="H324" s="2">
        <v>0.55000000000000004</v>
      </c>
    </row>
    <row r="325" spans="1:8" x14ac:dyDescent="0.25">
      <c r="A325" s="2">
        <v>322</v>
      </c>
      <c r="B325" s="2">
        <v>348266</v>
      </c>
      <c r="C325" s="2" t="s">
        <v>321</v>
      </c>
      <c r="D325" s="2" t="s">
        <v>61</v>
      </c>
      <c r="E325" s="6" t="s">
        <v>10</v>
      </c>
      <c r="F325" s="2">
        <v>348266</v>
      </c>
      <c r="G325" s="2">
        <v>8</v>
      </c>
      <c r="H325" s="2">
        <v>0.48</v>
      </c>
    </row>
    <row r="326" spans="1:8" x14ac:dyDescent="0.25">
      <c r="A326" s="2">
        <v>323</v>
      </c>
      <c r="B326" s="2">
        <v>348764</v>
      </c>
      <c r="C326" s="2" t="s">
        <v>322</v>
      </c>
      <c r="D326" s="2" t="s">
        <v>17</v>
      </c>
      <c r="E326" s="6" t="s">
        <v>10</v>
      </c>
      <c r="F326" s="2">
        <v>348764</v>
      </c>
      <c r="G326" s="2">
        <v>15</v>
      </c>
      <c r="H326" s="2">
        <v>0.77</v>
      </c>
    </row>
    <row r="327" spans="1:8" x14ac:dyDescent="0.25">
      <c r="A327" s="2">
        <v>324</v>
      </c>
      <c r="B327" s="2">
        <v>348768</v>
      </c>
      <c r="C327" s="2" t="s">
        <v>322</v>
      </c>
      <c r="D327" s="2" t="s">
        <v>17</v>
      </c>
      <c r="E327" s="6" t="s">
        <v>10</v>
      </c>
      <c r="F327" s="2">
        <v>348768</v>
      </c>
      <c r="G327" s="2">
        <v>28</v>
      </c>
      <c r="H327" s="2">
        <v>0.41</v>
      </c>
    </row>
    <row r="328" spans="1:8" x14ac:dyDescent="0.25">
      <c r="A328" s="2">
        <v>325</v>
      </c>
      <c r="B328" s="2">
        <v>348873</v>
      </c>
      <c r="C328" s="2" t="s">
        <v>323</v>
      </c>
      <c r="D328" s="2" t="s">
        <v>17</v>
      </c>
      <c r="E328" s="6" t="s">
        <v>10</v>
      </c>
      <c r="F328" s="2">
        <v>348873</v>
      </c>
      <c r="G328" s="2">
        <v>16</v>
      </c>
      <c r="H328" s="2">
        <v>0.82</v>
      </c>
    </row>
    <row r="329" spans="1:8" x14ac:dyDescent="0.25">
      <c r="A329" s="2">
        <v>326</v>
      </c>
      <c r="B329" s="2">
        <v>348037</v>
      </c>
      <c r="C329" s="2" t="s">
        <v>324</v>
      </c>
      <c r="D329" s="2" t="s">
        <v>23</v>
      </c>
      <c r="E329" s="6" t="s">
        <v>10</v>
      </c>
      <c r="F329" s="2">
        <v>348037</v>
      </c>
      <c r="G329" s="2">
        <v>22</v>
      </c>
      <c r="H329" s="2">
        <v>0.68</v>
      </c>
    </row>
    <row r="330" spans="1:8" x14ac:dyDescent="0.25">
      <c r="A330" s="2">
        <v>327</v>
      </c>
      <c r="B330" s="2">
        <v>353560</v>
      </c>
      <c r="C330" s="2" t="s">
        <v>196</v>
      </c>
      <c r="D330" s="2" t="s">
        <v>14</v>
      </c>
      <c r="E330" s="6" t="s">
        <v>10</v>
      </c>
      <c r="F330" s="2">
        <v>353560</v>
      </c>
      <c r="G330" s="2">
        <v>27</v>
      </c>
      <c r="H330" s="2">
        <v>0.13</v>
      </c>
    </row>
    <row r="331" spans="1:8" x14ac:dyDescent="0.25">
      <c r="A331" s="2">
        <v>328</v>
      </c>
      <c r="B331" s="2">
        <v>348205</v>
      </c>
      <c r="C331" s="2" t="s">
        <v>325</v>
      </c>
      <c r="D331" s="2" t="s">
        <v>43</v>
      </c>
      <c r="E331" s="6" t="s">
        <v>10</v>
      </c>
      <c r="F331" s="2">
        <v>348205</v>
      </c>
      <c r="G331" s="2">
        <v>5</v>
      </c>
      <c r="H331" s="2">
        <v>0.7</v>
      </c>
    </row>
    <row r="332" spans="1:8" x14ac:dyDescent="0.25">
      <c r="A332" s="2">
        <v>329</v>
      </c>
      <c r="B332" s="2">
        <v>348868</v>
      </c>
      <c r="C332" s="2" t="s">
        <v>326</v>
      </c>
      <c r="D332" s="2" t="s">
        <v>17</v>
      </c>
      <c r="E332" s="6" t="s">
        <v>10</v>
      </c>
      <c r="F332" s="2">
        <v>348868</v>
      </c>
      <c r="G332" s="2">
        <v>27</v>
      </c>
      <c r="H332" s="2">
        <v>0.16</v>
      </c>
    </row>
    <row r="333" spans="1:8" x14ac:dyDescent="0.25">
      <c r="A333" s="2">
        <v>330</v>
      </c>
      <c r="B333" s="2">
        <v>347605</v>
      </c>
      <c r="C333" s="2" t="s">
        <v>207</v>
      </c>
      <c r="D333" s="2" t="s">
        <v>21</v>
      </c>
      <c r="E333" s="6" t="s">
        <v>10</v>
      </c>
      <c r="F333" s="2">
        <v>347605</v>
      </c>
      <c r="G333" s="2">
        <v>17</v>
      </c>
      <c r="H333" s="2">
        <v>0.78</v>
      </c>
    </row>
    <row r="334" spans="1:8" x14ac:dyDescent="0.25">
      <c r="A334" s="2">
        <v>331</v>
      </c>
      <c r="B334" s="2">
        <v>347638</v>
      </c>
      <c r="C334" s="2" t="s">
        <v>222</v>
      </c>
      <c r="D334" s="2" t="s">
        <v>21</v>
      </c>
      <c r="E334" s="6" t="s">
        <v>10</v>
      </c>
      <c r="F334" s="2">
        <v>347638</v>
      </c>
      <c r="G334" s="2">
        <v>14</v>
      </c>
      <c r="H334" s="2">
        <v>0.39</v>
      </c>
    </row>
    <row r="335" spans="1:8" x14ac:dyDescent="0.25">
      <c r="A335" s="2">
        <v>332</v>
      </c>
      <c r="B335" s="2">
        <v>347676</v>
      </c>
      <c r="C335" s="2" t="s">
        <v>327</v>
      </c>
      <c r="D335" s="2" t="s">
        <v>21</v>
      </c>
      <c r="E335" s="6" t="s">
        <v>10</v>
      </c>
      <c r="F335" s="2">
        <v>347676</v>
      </c>
      <c r="G335" s="2">
        <v>16</v>
      </c>
      <c r="H335" s="2">
        <v>0.63</v>
      </c>
    </row>
    <row r="336" spans="1:8" x14ac:dyDescent="0.25">
      <c r="A336" s="2">
        <v>333</v>
      </c>
      <c r="B336" s="2">
        <v>347687</v>
      </c>
      <c r="C336" s="2" t="s">
        <v>328</v>
      </c>
      <c r="D336" s="2" t="s">
        <v>79</v>
      </c>
      <c r="E336" s="6" t="s">
        <v>10</v>
      </c>
      <c r="F336" s="2">
        <v>347687</v>
      </c>
      <c r="G336" s="2">
        <v>29</v>
      </c>
      <c r="H336" s="2">
        <v>0.27</v>
      </c>
    </row>
    <row r="337" spans="1:8" x14ac:dyDescent="0.25">
      <c r="A337" s="2">
        <v>334</v>
      </c>
      <c r="B337" s="2">
        <v>347886</v>
      </c>
      <c r="C337" s="2" t="s">
        <v>329</v>
      </c>
      <c r="D337" s="2" t="s">
        <v>70</v>
      </c>
      <c r="E337" s="6" t="s">
        <v>10</v>
      </c>
      <c r="F337" s="2">
        <v>347886</v>
      </c>
      <c r="G337" s="2">
        <v>14</v>
      </c>
      <c r="H337" s="2">
        <v>0.76</v>
      </c>
    </row>
    <row r="338" spans="1:8" x14ac:dyDescent="0.25">
      <c r="A338" s="2">
        <v>335</v>
      </c>
      <c r="B338" s="2">
        <v>348389</v>
      </c>
      <c r="C338" s="2" t="s">
        <v>330</v>
      </c>
      <c r="D338" s="2" t="s">
        <v>70</v>
      </c>
      <c r="E338" s="6" t="s">
        <v>10</v>
      </c>
      <c r="F338" s="2">
        <v>348389</v>
      </c>
      <c r="G338" s="2">
        <v>24</v>
      </c>
      <c r="H338" s="2">
        <v>0.7</v>
      </c>
    </row>
    <row r="339" spans="1:8" x14ac:dyDescent="0.25">
      <c r="A339" s="2">
        <v>336</v>
      </c>
      <c r="B339" s="2">
        <v>348416</v>
      </c>
      <c r="C339" s="2" t="s">
        <v>256</v>
      </c>
      <c r="D339" s="2" t="s">
        <v>17</v>
      </c>
      <c r="E339" s="6" t="s">
        <v>10</v>
      </c>
      <c r="F339" s="2">
        <v>348416</v>
      </c>
      <c r="G339" s="2">
        <v>11</v>
      </c>
      <c r="H339" s="2">
        <v>0.31</v>
      </c>
    </row>
    <row r="340" spans="1:8" x14ac:dyDescent="0.25">
      <c r="A340" s="2">
        <v>337</v>
      </c>
      <c r="B340" s="2">
        <v>348386</v>
      </c>
      <c r="C340" s="2" t="s">
        <v>331</v>
      </c>
      <c r="D340" s="2" t="s">
        <v>17</v>
      </c>
      <c r="E340" s="6" t="s">
        <v>10</v>
      </c>
      <c r="F340" s="2">
        <v>348386</v>
      </c>
      <c r="G340" s="2">
        <v>30</v>
      </c>
      <c r="H340" s="2">
        <v>0.6</v>
      </c>
    </row>
    <row r="341" spans="1:8" x14ac:dyDescent="0.25">
      <c r="A341" s="2">
        <v>338</v>
      </c>
      <c r="B341" s="2">
        <v>348599</v>
      </c>
      <c r="C341" s="2" t="s">
        <v>332</v>
      </c>
      <c r="D341" s="2" t="s">
        <v>65</v>
      </c>
      <c r="E341" s="6" t="s">
        <v>10</v>
      </c>
      <c r="F341" s="2">
        <v>348599</v>
      </c>
      <c r="G341" s="2">
        <v>27</v>
      </c>
      <c r="H341" s="2">
        <v>0.75</v>
      </c>
    </row>
    <row r="342" spans="1:8" x14ac:dyDescent="0.25">
      <c r="A342" s="2">
        <v>339</v>
      </c>
      <c r="B342" s="2">
        <v>348468</v>
      </c>
      <c r="C342" s="2" t="s">
        <v>333</v>
      </c>
      <c r="D342" s="2" t="s">
        <v>11</v>
      </c>
      <c r="E342" s="6" t="s">
        <v>10</v>
      </c>
      <c r="F342" s="2">
        <v>348468</v>
      </c>
      <c r="G342" s="2">
        <v>26</v>
      </c>
      <c r="H342" s="2">
        <v>0.68</v>
      </c>
    </row>
    <row r="343" spans="1:8" x14ac:dyDescent="0.25">
      <c r="A343" s="2">
        <v>340</v>
      </c>
      <c r="B343" s="2">
        <v>348403</v>
      </c>
      <c r="C343" s="2" t="s">
        <v>334</v>
      </c>
      <c r="D343" s="2" t="s">
        <v>17</v>
      </c>
      <c r="E343" s="6" t="s">
        <v>10</v>
      </c>
      <c r="F343" s="2">
        <v>348403</v>
      </c>
      <c r="G343" s="2">
        <v>29</v>
      </c>
      <c r="H343" s="2">
        <v>0.42</v>
      </c>
    </row>
    <row r="344" spans="1:8" x14ac:dyDescent="0.25">
      <c r="A344" s="2">
        <v>341</v>
      </c>
      <c r="B344" s="2">
        <v>348412</v>
      </c>
      <c r="C344" s="2" t="s">
        <v>335</v>
      </c>
      <c r="D344" s="2" t="s">
        <v>17</v>
      </c>
      <c r="E344" s="6" t="s">
        <v>10</v>
      </c>
      <c r="F344" s="2">
        <v>348412</v>
      </c>
      <c r="G344" s="2">
        <v>30</v>
      </c>
      <c r="H344" s="2">
        <v>0.6</v>
      </c>
    </row>
    <row r="345" spans="1:8" x14ac:dyDescent="0.25">
      <c r="A345" s="2">
        <v>342</v>
      </c>
      <c r="B345" s="2">
        <v>348414</v>
      </c>
      <c r="C345" s="2" t="s">
        <v>336</v>
      </c>
      <c r="D345" s="2" t="s">
        <v>17</v>
      </c>
      <c r="E345" s="6" t="s">
        <v>10</v>
      </c>
      <c r="F345" s="2">
        <v>348414</v>
      </c>
      <c r="G345" s="2">
        <v>22</v>
      </c>
      <c r="H345" s="2">
        <v>0.73</v>
      </c>
    </row>
    <row r="346" spans="1:8" x14ac:dyDescent="0.25">
      <c r="A346" s="2">
        <v>343</v>
      </c>
      <c r="B346" s="2">
        <v>348436</v>
      </c>
      <c r="C346" s="2" t="s">
        <v>337</v>
      </c>
      <c r="D346" s="2" t="s">
        <v>17</v>
      </c>
      <c r="E346" s="6" t="s">
        <v>10</v>
      </c>
      <c r="F346" s="2">
        <v>348436</v>
      </c>
      <c r="G346" s="2">
        <v>10</v>
      </c>
      <c r="H346" s="2">
        <v>0.47</v>
      </c>
    </row>
    <row r="347" spans="1:8" x14ac:dyDescent="0.25">
      <c r="A347" s="2">
        <v>344</v>
      </c>
      <c r="B347" s="2">
        <v>348810</v>
      </c>
      <c r="C347" s="2" t="s">
        <v>307</v>
      </c>
      <c r="D347" s="2" t="s">
        <v>17</v>
      </c>
      <c r="E347" s="6" t="s">
        <v>10</v>
      </c>
      <c r="F347" s="2">
        <v>348810</v>
      </c>
      <c r="G347" s="2">
        <v>5</v>
      </c>
      <c r="H347" s="2">
        <v>0.21</v>
      </c>
    </row>
    <row r="348" spans="1:8" x14ac:dyDescent="0.25">
      <c r="A348" s="2">
        <v>345</v>
      </c>
      <c r="B348" s="2">
        <v>362711</v>
      </c>
      <c r="C348" s="2" t="s">
        <v>338</v>
      </c>
      <c r="D348" s="2" t="s">
        <v>17</v>
      </c>
      <c r="E348" s="6" t="s">
        <v>10</v>
      </c>
      <c r="F348" s="2">
        <v>362711</v>
      </c>
      <c r="G348" s="2">
        <v>15</v>
      </c>
      <c r="H348" s="2">
        <v>0.51</v>
      </c>
    </row>
    <row r="349" spans="1:8" x14ac:dyDescent="0.25">
      <c r="A349" s="2">
        <v>346</v>
      </c>
      <c r="B349" s="2">
        <v>347612</v>
      </c>
      <c r="C349" s="2" t="s">
        <v>339</v>
      </c>
      <c r="D349" s="2" t="s">
        <v>21</v>
      </c>
      <c r="E349" s="6" t="s">
        <v>10</v>
      </c>
      <c r="F349" s="2">
        <v>347612</v>
      </c>
      <c r="G349" s="2">
        <v>11</v>
      </c>
      <c r="H349" s="2">
        <v>0.53</v>
      </c>
    </row>
    <row r="350" spans="1:8" x14ac:dyDescent="0.25">
      <c r="A350" s="2">
        <v>347</v>
      </c>
      <c r="B350" s="2">
        <v>347683</v>
      </c>
      <c r="C350" s="2" t="s">
        <v>340</v>
      </c>
      <c r="D350" s="2" t="s">
        <v>79</v>
      </c>
      <c r="E350" s="6" t="s">
        <v>10</v>
      </c>
      <c r="F350" s="2">
        <v>347683</v>
      </c>
      <c r="G350" s="2">
        <v>27</v>
      </c>
      <c r="H350" s="2">
        <v>0.52</v>
      </c>
    </row>
    <row r="351" spans="1:8" x14ac:dyDescent="0.25">
      <c r="A351" s="2">
        <v>348</v>
      </c>
      <c r="B351" s="2">
        <v>347830</v>
      </c>
      <c r="C351" s="2" t="s">
        <v>191</v>
      </c>
      <c r="D351" s="2" t="s">
        <v>79</v>
      </c>
      <c r="E351" s="6" t="s">
        <v>10</v>
      </c>
      <c r="F351" s="2">
        <v>347830</v>
      </c>
      <c r="G351" s="2">
        <v>16</v>
      </c>
      <c r="H351" s="2">
        <v>0.38</v>
      </c>
    </row>
    <row r="352" spans="1:8" x14ac:dyDescent="0.25">
      <c r="A352" s="2">
        <v>349</v>
      </c>
      <c r="B352" s="2">
        <v>347876</v>
      </c>
      <c r="C352" s="2" t="s">
        <v>102</v>
      </c>
      <c r="D352" s="2" t="s">
        <v>14</v>
      </c>
      <c r="E352" s="6" t="s">
        <v>10</v>
      </c>
      <c r="F352" s="2">
        <v>347876</v>
      </c>
      <c r="G352" s="2">
        <v>14</v>
      </c>
      <c r="H352" s="2">
        <v>0.74</v>
      </c>
    </row>
    <row r="353" spans="1:8" x14ac:dyDescent="0.25">
      <c r="A353" s="2">
        <v>350</v>
      </c>
      <c r="B353" s="2">
        <v>347896</v>
      </c>
      <c r="C353" s="2" t="s">
        <v>302</v>
      </c>
      <c r="D353" s="2" t="s">
        <v>70</v>
      </c>
      <c r="E353" s="6" t="s">
        <v>10</v>
      </c>
      <c r="F353" s="2">
        <v>347896</v>
      </c>
      <c r="G353" s="2">
        <v>21</v>
      </c>
      <c r="H353" s="2">
        <v>0.7</v>
      </c>
    </row>
    <row r="354" spans="1:8" x14ac:dyDescent="0.25">
      <c r="A354" s="2">
        <v>351</v>
      </c>
      <c r="B354" s="2">
        <v>348000</v>
      </c>
      <c r="C354" s="2" t="s">
        <v>341</v>
      </c>
      <c r="D354" s="2" t="s">
        <v>32</v>
      </c>
      <c r="E354" s="6" t="s">
        <v>10</v>
      </c>
      <c r="F354" s="2">
        <v>348000</v>
      </c>
      <c r="G354" s="2">
        <v>8</v>
      </c>
      <c r="H354" s="2">
        <v>0.13</v>
      </c>
    </row>
    <row r="355" spans="1:8" x14ac:dyDescent="0.25">
      <c r="A355" s="2">
        <v>352</v>
      </c>
      <c r="B355" s="2">
        <v>348083</v>
      </c>
      <c r="C355" s="2" t="s">
        <v>342</v>
      </c>
      <c r="D355" s="2" t="s">
        <v>11</v>
      </c>
      <c r="E355" s="6" t="s">
        <v>10</v>
      </c>
      <c r="F355" s="2">
        <v>348083</v>
      </c>
      <c r="G355" s="2">
        <v>12</v>
      </c>
      <c r="H355" s="2">
        <v>0.13</v>
      </c>
    </row>
    <row r="356" spans="1:8" x14ac:dyDescent="0.25">
      <c r="A356" s="2">
        <v>353</v>
      </c>
      <c r="B356" s="2">
        <v>348301</v>
      </c>
      <c r="C356" s="2" t="s">
        <v>343</v>
      </c>
      <c r="D356" s="2" t="s">
        <v>72</v>
      </c>
      <c r="E356" s="6" t="s">
        <v>10</v>
      </c>
      <c r="F356" s="2">
        <v>348301</v>
      </c>
      <c r="G356" s="2">
        <v>5</v>
      </c>
      <c r="H356" s="2">
        <v>0.89</v>
      </c>
    </row>
    <row r="357" spans="1:8" x14ac:dyDescent="0.25">
      <c r="A357" s="2">
        <v>354</v>
      </c>
      <c r="B357" s="2">
        <v>348762</v>
      </c>
      <c r="C357" s="2" t="s">
        <v>344</v>
      </c>
      <c r="D357" s="2" t="s">
        <v>17</v>
      </c>
      <c r="E357" s="6" t="s">
        <v>10</v>
      </c>
      <c r="F357" s="2">
        <v>348762</v>
      </c>
      <c r="G357" s="2">
        <v>12</v>
      </c>
      <c r="H357" s="2">
        <v>0.9</v>
      </c>
    </row>
    <row r="358" spans="1:8" x14ac:dyDescent="0.25">
      <c r="A358" s="2">
        <v>355</v>
      </c>
      <c r="B358" s="2">
        <v>348766</v>
      </c>
      <c r="C358" s="2" t="s">
        <v>345</v>
      </c>
      <c r="D358" s="2" t="s">
        <v>17</v>
      </c>
      <c r="E358" s="6" t="s">
        <v>10</v>
      </c>
      <c r="F358" s="2">
        <v>348766</v>
      </c>
      <c r="G358" s="2">
        <v>10</v>
      </c>
      <c r="H358" s="2">
        <v>0.62</v>
      </c>
    </row>
    <row r="359" spans="1:8" x14ac:dyDescent="0.25">
      <c r="A359" s="2">
        <v>356</v>
      </c>
      <c r="B359" s="2">
        <v>348270</v>
      </c>
      <c r="C359" s="2" t="s">
        <v>297</v>
      </c>
      <c r="D359" s="2" t="s">
        <v>61</v>
      </c>
      <c r="E359" s="6" t="s">
        <v>10</v>
      </c>
      <c r="F359" s="2">
        <v>348270</v>
      </c>
      <c r="G359" s="2">
        <v>5</v>
      </c>
      <c r="H359" s="2">
        <v>0.42</v>
      </c>
    </row>
    <row r="360" spans="1:8" x14ac:dyDescent="0.25">
      <c r="A360" s="2">
        <v>357</v>
      </c>
      <c r="B360" s="2">
        <v>348271</v>
      </c>
      <c r="C360" s="2" t="s">
        <v>298</v>
      </c>
      <c r="D360" s="2" t="s">
        <v>61</v>
      </c>
      <c r="E360" s="6" t="s">
        <v>10</v>
      </c>
      <c r="F360" s="2">
        <v>348271</v>
      </c>
      <c r="G360" s="2">
        <v>14</v>
      </c>
      <c r="H360" s="2">
        <v>0.66</v>
      </c>
    </row>
    <row r="361" spans="1:8" x14ac:dyDescent="0.25">
      <c r="A361" s="2">
        <v>358</v>
      </c>
      <c r="B361" s="2">
        <v>348379</v>
      </c>
      <c r="C361" s="2" t="s">
        <v>346</v>
      </c>
      <c r="D361" s="2" t="s">
        <v>17</v>
      </c>
      <c r="E361" s="6" t="s">
        <v>10</v>
      </c>
      <c r="F361" s="2">
        <v>348379</v>
      </c>
      <c r="G361" s="2">
        <v>25</v>
      </c>
      <c r="H361" s="2">
        <v>0.41</v>
      </c>
    </row>
    <row r="362" spans="1:8" x14ac:dyDescent="0.25">
      <c r="A362" s="2">
        <v>359</v>
      </c>
      <c r="B362" s="2">
        <v>348593</v>
      </c>
      <c r="C362" s="2" t="s">
        <v>347</v>
      </c>
      <c r="D362" s="2" t="s">
        <v>65</v>
      </c>
      <c r="E362" s="6" t="s">
        <v>10</v>
      </c>
      <c r="F362" s="2">
        <v>348593</v>
      </c>
      <c r="G362" s="2">
        <v>13</v>
      </c>
      <c r="H362" s="2">
        <v>0.14000000000000001</v>
      </c>
    </row>
    <row r="363" spans="1:8" x14ac:dyDescent="0.25">
      <c r="A363" s="2">
        <v>360</v>
      </c>
      <c r="B363" s="2">
        <v>347827</v>
      </c>
      <c r="C363" s="2" t="s">
        <v>348</v>
      </c>
      <c r="D363" s="2" t="s">
        <v>79</v>
      </c>
      <c r="E363" s="6" t="s">
        <v>10</v>
      </c>
      <c r="F363" s="2">
        <v>347827</v>
      </c>
      <c r="G363" s="2">
        <v>11</v>
      </c>
      <c r="H363" s="2">
        <v>0.43</v>
      </c>
    </row>
    <row r="364" spans="1:8" x14ac:dyDescent="0.25">
      <c r="A364" s="2">
        <v>361</v>
      </c>
      <c r="B364" s="2">
        <v>347832</v>
      </c>
      <c r="C364" s="2" t="s">
        <v>191</v>
      </c>
      <c r="D364" s="2" t="s">
        <v>79</v>
      </c>
      <c r="E364" s="6" t="s">
        <v>10</v>
      </c>
      <c r="F364" s="2">
        <v>347832</v>
      </c>
      <c r="G364" s="2">
        <v>26</v>
      </c>
      <c r="H364" s="2">
        <v>0.63</v>
      </c>
    </row>
    <row r="365" spans="1:8" x14ac:dyDescent="0.25">
      <c r="A365" s="2">
        <v>362</v>
      </c>
      <c r="B365" s="2">
        <v>348041</v>
      </c>
      <c r="C365" s="2" t="s">
        <v>349</v>
      </c>
      <c r="D365" s="2" t="s">
        <v>23</v>
      </c>
      <c r="E365" s="6" t="s">
        <v>10</v>
      </c>
      <c r="F365" s="2">
        <v>348041</v>
      </c>
      <c r="G365" s="2">
        <v>20</v>
      </c>
      <c r="H365" s="2">
        <v>0.51</v>
      </c>
    </row>
    <row r="366" spans="1:8" x14ac:dyDescent="0.25">
      <c r="A366" s="2">
        <v>363</v>
      </c>
      <c r="B366" s="2">
        <v>348052</v>
      </c>
      <c r="C366" s="2" t="s">
        <v>350</v>
      </c>
      <c r="D366" s="2" t="s">
        <v>11</v>
      </c>
      <c r="E366" s="6" t="s">
        <v>10</v>
      </c>
      <c r="F366" s="2">
        <v>348052</v>
      </c>
      <c r="G366" s="2">
        <v>10</v>
      </c>
      <c r="H366" s="2">
        <v>0.44</v>
      </c>
    </row>
    <row r="367" spans="1:8" x14ac:dyDescent="0.25">
      <c r="A367" s="2">
        <v>364</v>
      </c>
      <c r="B367" s="2">
        <v>348055</v>
      </c>
      <c r="C367" s="2" t="s">
        <v>9</v>
      </c>
      <c r="D367" s="2" t="s">
        <v>11</v>
      </c>
      <c r="E367" s="6" t="s">
        <v>10</v>
      </c>
      <c r="F367" s="2">
        <v>348055</v>
      </c>
      <c r="G367" s="2">
        <v>28</v>
      </c>
      <c r="H367" s="2">
        <v>0.7</v>
      </c>
    </row>
    <row r="368" spans="1:8" x14ac:dyDescent="0.25">
      <c r="A368" s="2">
        <v>365</v>
      </c>
      <c r="B368" s="2">
        <v>348067</v>
      </c>
      <c r="C368" s="2" t="s">
        <v>234</v>
      </c>
      <c r="D368" s="2" t="s">
        <v>11</v>
      </c>
      <c r="E368" s="6" t="s">
        <v>10</v>
      </c>
      <c r="F368" s="2">
        <v>348067</v>
      </c>
      <c r="G368" s="2">
        <v>24</v>
      </c>
      <c r="H368" s="2">
        <v>0.75</v>
      </c>
    </row>
    <row r="369" spans="1:8" x14ac:dyDescent="0.25">
      <c r="A369" s="2">
        <v>366</v>
      </c>
      <c r="B369" s="2">
        <v>348087</v>
      </c>
      <c r="C369" s="2" t="s">
        <v>351</v>
      </c>
      <c r="D369" s="2" t="s">
        <v>11</v>
      </c>
      <c r="E369" s="6" t="s">
        <v>10</v>
      </c>
      <c r="F369" s="2">
        <v>348087</v>
      </c>
      <c r="G369" s="2">
        <v>15</v>
      </c>
      <c r="H369" s="2">
        <v>0.65</v>
      </c>
    </row>
    <row r="370" spans="1:8" x14ac:dyDescent="0.25">
      <c r="A370" s="2">
        <v>367</v>
      </c>
      <c r="B370" s="2">
        <v>348117</v>
      </c>
      <c r="C370" s="2" t="s">
        <v>203</v>
      </c>
      <c r="D370" s="2" t="s">
        <v>61</v>
      </c>
      <c r="E370" s="6" t="s">
        <v>10</v>
      </c>
      <c r="F370" s="2">
        <v>348117</v>
      </c>
      <c r="G370" s="2">
        <v>20</v>
      </c>
      <c r="H370" s="2">
        <v>0.42</v>
      </c>
    </row>
    <row r="371" spans="1:8" x14ac:dyDescent="0.25">
      <c r="A371" s="2">
        <v>368</v>
      </c>
      <c r="B371" s="2">
        <v>348139</v>
      </c>
      <c r="C371" s="2" t="s">
        <v>284</v>
      </c>
      <c r="D371" s="2" t="s">
        <v>32</v>
      </c>
      <c r="E371" s="6" t="s">
        <v>10</v>
      </c>
      <c r="F371" s="2">
        <v>348139</v>
      </c>
      <c r="G371" s="2">
        <v>9</v>
      </c>
      <c r="H371" s="2">
        <v>0.69</v>
      </c>
    </row>
    <row r="372" spans="1:8" x14ac:dyDescent="0.25">
      <c r="A372" s="2">
        <v>369</v>
      </c>
      <c r="B372" s="2">
        <v>348143</v>
      </c>
      <c r="C372" s="2" t="s">
        <v>39</v>
      </c>
      <c r="D372" s="2" t="s">
        <v>32</v>
      </c>
      <c r="E372" s="6" t="s">
        <v>10</v>
      </c>
      <c r="F372" s="2">
        <v>348143</v>
      </c>
      <c r="G372" s="2">
        <v>13</v>
      </c>
      <c r="H372" s="2">
        <v>0.37</v>
      </c>
    </row>
    <row r="373" spans="1:8" x14ac:dyDescent="0.25">
      <c r="A373" s="2">
        <v>370</v>
      </c>
      <c r="B373" s="2">
        <v>348147</v>
      </c>
      <c r="C373" s="2" t="s">
        <v>286</v>
      </c>
      <c r="D373" s="2" t="s">
        <v>23</v>
      </c>
      <c r="E373" s="6" t="s">
        <v>10</v>
      </c>
      <c r="F373" s="2">
        <v>348147</v>
      </c>
      <c r="G373" s="2">
        <v>30</v>
      </c>
      <c r="H373" s="2">
        <v>0.22</v>
      </c>
    </row>
    <row r="374" spans="1:8" x14ac:dyDescent="0.25">
      <c r="A374" s="2">
        <v>371</v>
      </c>
      <c r="B374" s="2">
        <v>348230</v>
      </c>
      <c r="C374" s="2" t="s">
        <v>352</v>
      </c>
      <c r="D374" s="2" t="s">
        <v>43</v>
      </c>
      <c r="E374" s="6" t="s">
        <v>10</v>
      </c>
      <c r="F374" s="2">
        <v>348230</v>
      </c>
      <c r="G374" s="2">
        <v>21</v>
      </c>
      <c r="H374" s="2">
        <v>0.87</v>
      </c>
    </row>
    <row r="375" spans="1:8" x14ac:dyDescent="0.25">
      <c r="A375" s="2">
        <v>372</v>
      </c>
      <c r="B375" s="2">
        <v>348235</v>
      </c>
      <c r="C375" s="2" t="s">
        <v>353</v>
      </c>
      <c r="D375" s="2" t="s">
        <v>61</v>
      </c>
      <c r="E375" s="6" t="s">
        <v>10</v>
      </c>
      <c r="F375" s="2">
        <v>348235</v>
      </c>
      <c r="G375" s="2">
        <v>8</v>
      </c>
      <c r="H375" s="2">
        <v>0.8</v>
      </c>
    </row>
    <row r="376" spans="1:8" x14ac:dyDescent="0.25">
      <c r="A376" s="2">
        <v>373</v>
      </c>
      <c r="B376" s="2">
        <v>348238</v>
      </c>
      <c r="C376" s="2" t="s">
        <v>354</v>
      </c>
      <c r="D376" s="2" t="s">
        <v>61</v>
      </c>
      <c r="E376" s="6" t="s">
        <v>10</v>
      </c>
      <c r="F376" s="2">
        <v>348238</v>
      </c>
      <c r="G376" s="2">
        <v>18</v>
      </c>
      <c r="H376" s="2">
        <v>0.62</v>
      </c>
    </row>
    <row r="377" spans="1:8" x14ac:dyDescent="0.25">
      <c r="A377" s="2">
        <v>374</v>
      </c>
      <c r="B377" s="2">
        <v>348245</v>
      </c>
      <c r="C377" s="2" t="s">
        <v>353</v>
      </c>
      <c r="D377" s="2" t="s">
        <v>61</v>
      </c>
      <c r="E377" s="6" t="s">
        <v>10</v>
      </c>
      <c r="F377" s="2">
        <v>348245</v>
      </c>
      <c r="G377" s="2">
        <v>18</v>
      </c>
      <c r="H377" s="2">
        <v>0.12</v>
      </c>
    </row>
    <row r="378" spans="1:8" x14ac:dyDescent="0.25">
      <c r="A378" s="2">
        <v>375</v>
      </c>
      <c r="B378" s="2">
        <v>348257</v>
      </c>
      <c r="C378" s="2" t="s">
        <v>355</v>
      </c>
      <c r="D378" s="2" t="s">
        <v>61</v>
      </c>
      <c r="E378" s="6" t="s">
        <v>10</v>
      </c>
      <c r="F378" s="2">
        <v>348257</v>
      </c>
      <c r="G378" s="2">
        <v>13</v>
      </c>
      <c r="H378" s="2">
        <v>0.83</v>
      </c>
    </row>
    <row r="379" spans="1:8" x14ac:dyDescent="0.25">
      <c r="A379" s="2">
        <v>376</v>
      </c>
      <c r="B379" s="2">
        <v>348292</v>
      </c>
      <c r="C379" s="2" t="s">
        <v>356</v>
      </c>
      <c r="D379" s="2" t="s">
        <v>72</v>
      </c>
      <c r="E379" s="6" t="s">
        <v>10</v>
      </c>
      <c r="F379" s="2">
        <v>348292</v>
      </c>
      <c r="G379" s="2">
        <v>24</v>
      </c>
      <c r="H379" s="2">
        <v>0.28000000000000003</v>
      </c>
    </row>
    <row r="380" spans="1:8" x14ac:dyDescent="0.25">
      <c r="A380" s="2">
        <v>377</v>
      </c>
      <c r="B380" s="2">
        <v>348462</v>
      </c>
      <c r="C380" s="2" t="s">
        <v>357</v>
      </c>
      <c r="D380" s="2" t="s">
        <v>11</v>
      </c>
      <c r="E380" s="6" t="s">
        <v>10</v>
      </c>
      <c r="F380" s="2">
        <v>348462</v>
      </c>
      <c r="G380" s="2">
        <v>18</v>
      </c>
      <c r="H380" s="2">
        <v>0.38</v>
      </c>
    </row>
    <row r="381" spans="1:8" x14ac:dyDescent="0.25">
      <c r="A381" s="2">
        <v>378</v>
      </c>
      <c r="B381" s="2">
        <v>348470</v>
      </c>
      <c r="C381" s="2" t="s">
        <v>358</v>
      </c>
      <c r="D381" s="2" t="s">
        <v>11</v>
      </c>
      <c r="E381" s="6" t="s">
        <v>10</v>
      </c>
      <c r="F381" s="2">
        <v>348470</v>
      </c>
      <c r="G381" s="2">
        <v>26</v>
      </c>
      <c r="H381" s="2">
        <v>0.57999999999999996</v>
      </c>
    </row>
    <row r="382" spans="1:8" x14ac:dyDescent="0.25">
      <c r="A382" s="2">
        <v>379</v>
      </c>
      <c r="B382" s="2">
        <v>348611</v>
      </c>
      <c r="C382" s="2" t="s">
        <v>359</v>
      </c>
      <c r="D382" s="2" t="s">
        <v>14</v>
      </c>
      <c r="E382" s="6" t="s">
        <v>10</v>
      </c>
      <c r="F382" s="2">
        <v>348611</v>
      </c>
      <c r="G382" s="2">
        <v>8</v>
      </c>
      <c r="H382" s="2">
        <v>0.5</v>
      </c>
    </row>
    <row r="383" spans="1:8" x14ac:dyDescent="0.25">
      <c r="A383" s="2">
        <v>380</v>
      </c>
      <c r="B383" s="2">
        <v>348208</v>
      </c>
      <c r="C383" s="2" t="s">
        <v>360</v>
      </c>
      <c r="D383" s="2" t="s">
        <v>43</v>
      </c>
      <c r="E383" s="6" t="s">
        <v>10</v>
      </c>
      <c r="F383" s="2">
        <v>348208</v>
      </c>
      <c r="G383" s="2">
        <v>16</v>
      </c>
      <c r="H383" s="2">
        <v>0.21</v>
      </c>
    </row>
    <row r="384" spans="1:8" x14ac:dyDescent="0.25">
      <c r="A384" s="2">
        <v>381</v>
      </c>
      <c r="B384" s="2">
        <v>348496</v>
      </c>
      <c r="C384" s="2" t="s">
        <v>361</v>
      </c>
      <c r="D384" s="2" t="s">
        <v>21</v>
      </c>
      <c r="E384" s="6" t="s">
        <v>10</v>
      </c>
      <c r="F384" s="2">
        <v>348496</v>
      </c>
      <c r="G384" s="2">
        <v>26</v>
      </c>
      <c r="H384" s="2">
        <v>0.35</v>
      </c>
    </row>
    <row r="385" spans="1:8" x14ac:dyDescent="0.25">
      <c r="A385" s="2">
        <v>382</v>
      </c>
      <c r="B385" s="2">
        <v>348008</v>
      </c>
      <c r="C385" s="2" t="s">
        <v>66</v>
      </c>
      <c r="D385" s="2" t="s">
        <v>14</v>
      </c>
      <c r="E385" s="6" t="s">
        <v>10</v>
      </c>
      <c r="F385" s="2">
        <v>348008</v>
      </c>
      <c r="G385" s="2">
        <v>12</v>
      </c>
      <c r="H385" s="2">
        <v>0.59</v>
      </c>
    </row>
    <row r="386" spans="1:8" x14ac:dyDescent="0.25">
      <c r="A386" s="2">
        <v>383</v>
      </c>
      <c r="B386" s="2">
        <v>348011</v>
      </c>
      <c r="C386" s="2" t="s">
        <v>74</v>
      </c>
      <c r="D386" s="2" t="s">
        <v>14</v>
      </c>
      <c r="E386" s="6" t="s">
        <v>10</v>
      </c>
      <c r="F386" s="2">
        <v>348011</v>
      </c>
      <c r="G386" s="2">
        <v>23</v>
      </c>
      <c r="H386" s="2">
        <v>0.24</v>
      </c>
    </row>
    <row r="387" spans="1:8" x14ac:dyDescent="0.25">
      <c r="A387" s="2">
        <v>384</v>
      </c>
      <c r="B387" s="2">
        <v>348131</v>
      </c>
      <c r="C387" s="2" t="s">
        <v>42</v>
      </c>
      <c r="D387" s="2" t="s">
        <v>43</v>
      </c>
      <c r="E387" s="6" t="s">
        <v>10</v>
      </c>
      <c r="F387" s="2">
        <v>348131</v>
      </c>
      <c r="G387" s="2">
        <v>11</v>
      </c>
      <c r="H387" s="2">
        <v>0.86</v>
      </c>
    </row>
    <row r="388" spans="1:8" x14ac:dyDescent="0.25">
      <c r="A388" s="2">
        <v>385</v>
      </c>
      <c r="B388" s="2">
        <v>348281</v>
      </c>
      <c r="C388" s="2" t="s">
        <v>275</v>
      </c>
      <c r="D388" s="2" t="s">
        <v>23</v>
      </c>
      <c r="E388" s="6" t="s">
        <v>10</v>
      </c>
      <c r="F388" s="2">
        <v>348281</v>
      </c>
      <c r="G388" s="2">
        <v>9</v>
      </c>
      <c r="H388" s="2">
        <v>0.22</v>
      </c>
    </row>
    <row r="389" spans="1:8" x14ac:dyDescent="0.25">
      <c r="A389" s="2">
        <v>386</v>
      </c>
      <c r="B389" s="2">
        <v>348372</v>
      </c>
      <c r="C389" s="2" t="s">
        <v>362</v>
      </c>
      <c r="D389" s="2" t="s">
        <v>17</v>
      </c>
      <c r="E389" s="6" t="s">
        <v>10</v>
      </c>
      <c r="F389" s="2">
        <v>348372</v>
      </c>
      <c r="G389" s="2">
        <v>5</v>
      </c>
      <c r="H389" s="2">
        <v>0.59</v>
      </c>
    </row>
    <row r="390" spans="1:8" x14ac:dyDescent="0.25">
      <c r="A390" s="2">
        <v>387</v>
      </c>
      <c r="B390" s="2">
        <v>347745</v>
      </c>
      <c r="C390" s="2" t="s">
        <v>363</v>
      </c>
      <c r="D390" s="2" t="s">
        <v>21</v>
      </c>
      <c r="E390" s="6" t="s">
        <v>10</v>
      </c>
      <c r="F390" s="2">
        <v>347745</v>
      </c>
      <c r="G390" s="2">
        <v>9</v>
      </c>
      <c r="H390" s="2">
        <v>0.56999999999999995</v>
      </c>
    </row>
    <row r="391" spans="1:8" x14ac:dyDescent="0.25">
      <c r="A391" s="2">
        <v>388</v>
      </c>
      <c r="B391" s="2">
        <v>348761</v>
      </c>
      <c r="C391" s="2" t="s">
        <v>364</v>
      </c>
      <c r="D391" s="2" t="s">
        <v>17</v>
      </c>
      <c r="E391" s="6" t="s">
        <v>10</v>
      </c>
      <c r="F391" s="2">
        <v>348761</v>
      </c>
      <c r="G391" s="2">
        <v>15</v>
      </c>
      <c r="H391" s="2">
        <v>0.75</v>
      </c>
    </row>
    <row r="392" spans="1:8" x14ac:dyDescent="0.25">
      <c r="A392" s="2">
        <v>389</v>
      </c>
      <c r="B392" s="2">
        <v>348765</v>
      </c>
      <c r="C392" s="2" t="s">
        <v>365</v>
      </c>
      <c r="D392" s="2" t="s">
        <v>17</v>
      </c>
      <c r="E392" s="6" t="s">
        <v>10</v>
      </c>
      <c r="F392" s="2">
        <v>348765</v>
      </c>
      <c r="G392" s="2">
        <v>15</v>
      </c>
      <c r="H392" s="2">
        <v>0.32</v>
      </c>
    </row>
    <row r="393" spans="1:8" x14ac:dyDescent="0.25">
      <c r="A393" s="2">
        <v>390</v>
      </c>
      <c r="B393" s="2">
        <v>348145</v>
      </c>
      <c r="C393" s="2" t="s">
        <v>366</v>
      </c>
      <c r="D393" s="2" t="s">
        <v>23</v>
      </c>
      <c r="E393" s="6" t="s">
        <v>10</v>
      </c>
      <c r="F393" s="2">
        <v>348145</v>
      </c>
      <c r="G393" s="2">
        <v>14</v>
      </c>
      <c r="H393" s="2">
        <v>0.56000000000000005</v>
      </c>
    </row>
    <row r="394" spans="1:8" x14ac:dyDescent="0.25">
      <c r="A394" s="2">
        <v>391</v>
      </c>
      <c r="B394" s="2">
        <v>348146</v>
      </c>
      <c r="C394" s="2" t="s">
        <v>367</v>
      </c>
      <c r="D394" s="2" t="s">
        <v>23</v>
      </c>
      <c r="E394" s="6" t="s">
        <v>10</v>
      </c>
      <c r="F394" s="2">
        <v>348146</v>
      </c>
      <c r="G394" s="2">
        <v>24</v>
      </c>
      <c r="H394" s="2">
        <v>0.64</v>
      </c>
    </row>
    <row r="395" spans="1:8" x14ac:dyDescent="0.25">
      <c r="A395" s="2">
        <v>392</v>
      </c>
      <c r="B395" s="2">
        <v>348127</v>
      </c>
      <c r="C395" s="2" t="s">
        <v>368</v>
      </c>
      <c r="D395" s="2" t="s">
        <v>32</v>
      </c>
      <c r="E395" s="6" t="s">
        <v>10</v>
      </c>
      <c r="F395" s="2">
        <v>348127</v>
      </c>
      <c r="G395" s="2">
        <v>15</v>
      </c>
      <c r="H395" s="2">
        <v>0.44</v>
      </c>
    </row>
    <row r="396" spans="1:8" x14ac:dyDescent="0.25">
      <c r="A396" s="2">
        <v>393</v>
      </c>
      <c r="B396" s="2">
        <v>348512</v>
      </c>
      <c r="C396" s="2" t="s">
        <v>369</v>
      </c>
      <c r="D396" s="2" t="s">
        <v>21</v>
      </c>
      <c r="E396" s="6" t="s">
        <v>10</v>
      </c>
      <c r="F396" s="2">
        <v>348512</v>
      </c>
      <c r="G396" s="2">
        <v>5</v>
      </c>
      <c r="H396" s="2">
        <v>0.28999999999999998</v>
      </c>
    </row>
    <row r="397" spans="1:8" x14ac:dyDescent="0.25">
      <c r="A397" s="2">
        <v>394</v>
      </c>
      <c r="B397" s="2">
        <v>348513</v>
      </c>
      <c r="C397" s="2" t="s">
        <v>370</v>
      </c>
      <c r="D397" s="2" t="s">
        <v>21</v>
      </c>
      <c r="E397" s="6" t="s">
        <v>10</v>
      </c>
      <c r="F397" s="2">
        <v>348513</v>
      </c>
      <c r="G397" s="2">
        <v>13</v>
      </c>
      <c r="H397" s="2">
        <v>0.54</v>
      </c>
    </row>
    <row r="398" spans="1:8" x14ac:dyDescent="0.25">
      <c r="A398" s="2">
        <v>395</v>
      </c>
      <c r="B398" s="2">
        <v>348297</v>
      </c>
      <c r="C398" s="2" t="s">
        <v>99</v>
      </c>
      <c r="D398" s="2" t="s">
        <v>72</v>
      </c>
      <c r="E398" s="6" t="s">
        <v>10</v>
      </c>
      <c r="F398" s="2">
        <v>348297</v>
      </c>
      <c r="G398" s="2">
        <v>18</v>
      </c>
      <c r="H398" s="2">
        <v>0.28999999999999998</v>
      </c>
    </row>
    <row r="399" spans="1:8" x14ac:dyDescent="0.25">
      <c r="A399" s="2">
        <v>396</v>
      </c>
      <c r="B399" s="2">
        <v>348305</v>
      </c>
      <c r="C399" s="2" t="s">
        <v>371</v>
      </c>
      <c r="D399" s="2" t="s">
        <v>72</v>
      </c>
      <c r="E399" s="6" t="s">
        <v>10</v>
      </c>
      <c r="F399" s="2">
        <v>348305</v>
      </c>
      <c r="G399" s="2">
        <v>22</v>
      </c>
      <c r="H399" s="2">
        <v>0.27</v>
      </c>
    </row>
    <row r="400" spans="1:8" x14ac:dyDescent="0.25">
      <c r="A400" s="2">
        <v>397</v>
      </c>
      <c r="B400" s="2">
        <v>348339</v>
      </c>
      <c r="C400" s="2" t="s">
        <v>372</v>
      </c>
      <c r="D400" s="2" t="s">
        <v>43</v>
      </c>
      <c r="E400" s="6" t="s">
        <v>10</v>
      </c>
      <c r="F400" s="2">
        <v>348339</v>
      </c>
      <c r="G400" s="2">
        <v>30</v>
      </c>
      <c r="H400" s="2">
        <v>0.42</v>
      </c>
    </row>
    <row r="401" spans="1:8" x14ac:dyDescent="0.25">
      <c r="A401" s="2">
        <v>398</v>
      </c>
      <c r="B401" s="2">
        <v>348773</v>
      </c>
      <c r="C401" s="2" t="s">
        <v>373</v>
      </c>
      <c r="D401" s="2" t="s">
        <v>17</v>
      </c>
      <c r="E401" s="6" t="s">
        <v>10</v>
      </c>
      <c r="F401" s="2">
        <v>348773</v>
      </c>
      <c r="G401" s="2">
        <v>7</v>
      </c>
      <c r="H401" s="2">
        <v>0.43</v>
      </c>
    </row>
    <row r="402" spans="1:8" x14ac:dyDescent="0.25">
      <c r="A402" s="2">
        <v>399</v>
      </c>
      <c r="B402" s="2">
        <v>348832</v>
      </c>
      <c r="C402" s="2" t="s">
        <v>374</v>
      </c>
      <c r="D402" s="2" t="s">
        <v>17</v>
      </c>
      <c r="E402" s="6" t="s">
        <v>10</v>
      </c>
      <c r="F402" s="2">
        <v>348832</v>
      </c>
      <c r="G402" s="2">
        <v>5</v>
      </c>
      <c r="H402" s="2">
        <v>0.79</v>
      </c>
    </row>
    <row r="403" spans="1:8" x14ac:dyDescent="0.25">
      <c r="A403" s="2">
        <v>400</v>
      </c>
      <c r="B403" s="2">
        <v>347916</v>
      </c>
      <c r="C403" s="2" t="s">
        <v>375</v>
      </c>
      <c r="D403" s="2" t="s">
        <v>70</v>
      </c>
      <c r="E403" s="6" t="s">
        <v>10</v>
      </c>
      <c r="F403" s="2">
        <v>347916</v>
      </c>
      <c r="G403" s="2">
        <v>28</v>
      </c>
      <c r="H403" s="2">
        <v>0.13</v>
      </c>
    </row>
    <row r="404" spans="1:8" x14ac:dyDescent="0.25">
      <c r="A404" s="2">
        <v>401</v>
      </c>
      <c r="B404" s="2">
        <v>348564</v>
      </c>
      <c r="C404" s="2" t="s">
        <v>376</v>
      </c>
      <c r="D404" s="2" t="s">
        <v>21</v>
      </c>
      <c r="E404" s="6" t="s">
        <v>10</v>
      </c>
      <c r="F404" s="2">
        <v>348564</v>
      </c>
      <c r="G404" s="2">
        <v>29</v>
      </c>
      <c r="H404" s="2">
        <v>0.8</v>
      </c>
    </row>
    <row r="405" spans="1:8" x14ac:dyDescent="0.25">
      <c r="A405" s="2">
        <v>402</v>
      </c>
      <c r="B405" s="2">
        <v>348565</v>
      </c>
      <c r="C405" s="2" t="s">
        <v>377</v>
      </c>
      <c r="D405" s="2" t="s">
        <v>21</v>
      </c>
      <c r="E405" s="6" t="s">
        <v>10</v>
      </c>
      <c r="F405" s="2">
        <v>348565</v>
      </c>
      <c r="G405" s="2">
        <v>28</v>
      </c>
      <c r="H405" s="2">
        <v>0.19</v>
      </c>
    </row>
    <row r="406" spans="1:8" x14ac:dyDescent="0.25">
      <c r="A406" s="2">
        <v>403</v>
      </c>
      <c r="B406" s="2">
        <v>348586</v>
      </c>
      <c r="C406" s="2" t="s">
        <v>378</v>
      </c>
      <c r="D406" s="2" t="s">
        <v>21</v>
      </c>
      <c r="E406" s="6" t="s">
        <v>10</v>
      </c>
      <c r="F406" s="2">
        <v>348586</v>
      </c>
      <c r="G406" s="2">
        <v>17</v>
      </c>
      <c r="H406" s="2">
        <v>0.2</v>
      </c>
    </row>
    <row r="407" spans="1:8" x14ac:dyDescent="0.25">
      <c r="A407" s="2">
        <v>404</v>
      </c>
      <c r="B407" s="2">
        <v>348298</v>
      </c>
      <c r="C407" s="2" t="s">
        <v>99</v>
      </c>
      <c r="D407" s="2" t="s">
        <v>72</v>
      </c>
      <c r="E407" s="6" t="s">
        <v>10</v>
      </c>
      <c r="F407" s="2">
        <v>348298</v>
      </c>
      <c r="G407" s="2">
        <v>13</v>
      </c>
      <c r="H407" s="2">
        <v>0.61</v>
      </c>
    </row>
    <row r="408" spans="1:8" x14ac:dyDescent="0.25">
      <c r="A408" s="2">
        <v>405</v>
      </c>
      <c r="B408" s="2">
        <v>348419</v>
      </c>
      <c r="C408" s="2" t="s">
        <v>379</v>
      </c>
      <c r="D408" s="2" t="s">
        <v>17</v>
      </c>
      <c r="E408" s="6" t="s">
        <v>10</v>
      </c>
      <c r="F408" s="2">
        <v>348419</v>
      </c>
      <c r="G408" s="2">
        <v>14</v>
      </c>
      <c r="H408" s="2">
        <v>0.51</v>
      </c>
    </row>
    <row r="409" spans="1:8" x14ac:dyDescent="0.25">
      <c r="A409" s="2">
        <v>406</v>
      </c>
      <c r="B409" s="2">
        <v>348280</v>
      </c>
      <c r="C409" s="2" t="s">
        <v>167</v>
      </c>
      <c r="D409" s="2" t="s">
        <v>23</v>
      </c>
      <c r="E409" s="6" t="s">
        <v>10</v>
      </c>
      <c r="F409" s="2">
        <v>348280</v>
      </c>
      <c r="G409" s="2">
        <v>26</v>
      </c>
      <c r="H409" s="2">
        <v>0.35</v>
      </c>
    </row>
    <row r="410" spans="1:8" x14ac:dyDescent="0.25">
      <c r="A410" s="2">
        <v>407</v>
      </c>
      <c r="B410" s="2">
        <v>348579</v>
      </c>
      <c r="C410" s="2" t="s">
        <v>380</v>
      </c>
      <c r="D410" s="2" t="s">
        <v>21</v>
      </c>
      <c r="E410" s="6" t="s">
        <v>10</v>
      </c>
      <c r="F410" s="2">
        <v>348579</v>
      </c>
      <c r="G410" s="2">
        <v>27</v>
      </c>
      <c r="H410" s="2">
        <v>0.22</v>
      </c>
    </row>
    <row r="411" spans="1:8" x14ac:dyDescent="0.25">
      <c r="A411" s="2">
        <v>408</v>
      </c>
      <c r="B411" s="2">
        <v>348584</v>
      </c>
      <c r="C411" s="2" t="s">
        <v>381</v>
      </c>
      <c r="D411" s="2" t="s">
        <v>21</v>
      </c>
      <c r="E411" s="6" t="s">
        <v>10</v>
      </c>
      <c r="F411" s="2">
        <v>348584</v>
      </c>
      <c r="G411" s="2">
        <v>11</v>
      </c>
      <c r="H411" s="2">
        <v>0.82</v>
      </c>
    </row>
    <row r="412" spans="1:8" x14ac:dyDescent="0.25">
      <c r="A412" s="2">
        <v>409</v>
      </c>
      <c r="B412" s="2">
        <v>362701</v>
      </c>
      <c r="C412" s="2" t="s">
        <v>382</v>
      </c>
      <c r="D412" s="2" t="s">
        <v>11</v>
      </c>
      <c r="E412" s="6" t="s">
        <v>10</v>
      </c>
      <c r="F412" s="2">
        <v>362701</v>
      </c>
      <c r="G412" s="2">
        <v>5</v>
      </c>
      <c r="H412" s="2">
        <v>0.11</v>
      </c>
    </row>
    <row r="413" spans="1:8" x14ac:dyDescent="0.25">
      <c r="A413" s="2">
        <v>410</v>
      </c>
      <c r="B413" s="2">
        <v>348524</v>
      </c>
      <c r="C413" s="2" t="s">
        <v>91</v>
      </c>
      <c r="D413" s="2" t="s">
        <v>21</v>
      </c>
      <c r="E413" s="6" t="s">
        <v>10</v>
      </c>
      <c r="F413" s="2">
        <v>348524</v>
      </c>
      <c r="G413" s="2">
        <v>6</v>
      </c>
      <c r="H413" s="2">
        <v>0.59</v>
      </c>
    </row>
    <row r="414" spans="1:8" x14ac:dyDescent="0.25">
      <c r="A414" s="2">
        <v>411</v>
      </c>
      <c r="B414" s="2">
        <v>348525</v>
      </c>
      <c r="C414" s="2" t="s">
        <v>93</v>
      </c>
      <c r="D414" s="2" t="s">
        <v>21</v>
      </c>
      <c r="E414" s="6" t="s">
        <v>10</v>
      </c>
      <c r="F414" s="2">
        <v>348525</v>
      </c>
      <c r="G414" s="2">
        <v>9</v>
      </c>
      <c r="H414" s="2">
        <v>0.36</v>
      </c>
    </row>
    <row r="415" spans="1:8" x14ac:dyDescent="0.25">
      <c r="A415" s="2">
        <v>412</v>
      </c>
      <c r="B415" s="2">
        <v>348631</v>
      </c>
      <c r="C415" s="2" t="s">
        <v>174</v>
      </c>
      <c r="D415" s="2" t="s">
        <v>21</v>
      </c>
      <c r="E415" s="6" t="s">
        <v>10</v>
      </c>
      <c r="F415" s="2">
        <v>348631</v>
      </c>
      <c r="G415" s="2">
        <v>21</v>
      </c>
      <c r="H415" s="2">
        <v>0.63</v>
      </c>
    </row>
    <row r="416" spans="1:8" x14ac:dyDescent="0.25">
      <c r="A416" s="2">
        <v>413</v>
      </c>
      <c r="B416" s="2">
        <v>348632</v>
      </c>
      <c r="C416" s="2" t="s">
        <v>175</v>
      </c>
      <c r="D416" s="2" t="s">
        <v>21</v>
      </c>
      <c r="E416" s="6" t="s">
        <v>10</v>
      </c>
      <c r="F416" s="2">
        <v>348632</v>
      </c>
      <c r="G416" s="2">
        <v>20</v>
      </c>
      <c r="H416" s="2">
        <v>0.42</v>
      </c>
    </row>
    <row r="417" spans="1:8" x14ac:dyDescent="0.25">
      <c r="A417" s="2">
        <v>414</v>
      </c>
      <c r="B417" s="2">
        <v>348634</v>
      </c>
      <c r="C417" s="2" t="s">
        <v>383</v>
      </c>
      <c r="D417" s="2" t="s">
        <v>21</v>
      </c>
      <c r="E417" s="6" t="s">
        <v>10</v>
      </c>
      <c r="F417" s="2">
        <v>348634</v>
      </c>
      <c r="G417" s="2">
        <v>10</v>
      </c>
      <c r="H417" s="2">
        <v>0.75</v>
      </c>
    </row>
    <row r="418" spans="1:8" x14ac:dyDescent="0.25">
      <c r="A418" s="2">
        <v>415</v>
      </c>
      <c r="B418" s="2">
        <v>362736</v>
      </c>
      <c r="C418" s="2" t="s">
        <v>384</v>
      </c>
      <c r="D418" s="2" t="s">
        <v>11</v>
      </c>
      <c r="E418" s="6" t="s">
        <v>10</v>
      </c>
      <c r="F418" s="2">
        <v>362736</v>
      </c>
      <c r="G418" s="2">
        <v>9</v>
      </c>
      <c r="H418" s="2">
        <v>0.59</v>
      </c>
    </row>
    <row r="419" spans="1:8" x14ac:dyDescent="0.25">
      <c r="A419" s="2">
        <v>416</v>
      </c>
      <c r="B419" s="2">
        <v>348304</v>
      </c>
      <c r="C419" s="2" t="s">
        <v>371</v>
      </c>
      <c r="D419" s="2" t="s">
        <v>72</v>
      </c>
      <c r="E419" s="6" t="s">
        <v>10</v>
      </c>
      <c r="F419" s="2">
        <v>348304</v>
      </c>
      <c r="G419" s="2">
        <v>14</v>
      </c>
      <c r="H419" s="2">
        <v>0.79</v>
      </c>
    </row>
    <row r="420" spans="1:8" x14ac:dyDescent="0.25">
      <c r="A420" s="2">
        <v>417</v>
      </c>
      <c r="B420" s="2">
        <v>348614</v>
      </c>
      <c r="C420" s="2" t="s">
        <v>385</v>
      </c>
      <c r="D420" s="2" t="s">
        <v>14</v>
      </c>
      <c r="E420" s="6" t="s">
        <v>10</v>
      </c>
      <c r="F420" s="2">
        <v>348614</v>
      </c>
      <c r="G420" s="2">
        <v>21</v>
      </c>
      <c r="H420" s="2">
        <v>0.27</v>
      </c>
    </row>
    <row r="421" spans="1:8" x14ac:dyDescent="0.25">
      <c r="A421" s="2">
        <v>418</v>
      </c>
      <c r="B421" s="2">
        <v>348642</v>
      </c>
      <c r="C421" s="2" t="s">
        <v>380</v>
      </c>
      <c r="D421" s="2" t="s">
        <v>21</v>
      </c>
      <c r="E421" s="6" t="s">
        <v>10</v>
      </c>
      <c r="F421" s="2">
        <v>348642</v>
      </c>
      <c r="G421" s="2">
        <v>29</v>
      </c>
      <c r="H421" s="2">
        <v>0.61</v>
      </c>
    </row>
    <row r="422" spans="1:8" x14ac:dyDescent="0.25">
      <c r="A422" s="2">
        <v>419</v>
      </c>
      <c r="B422" s="2">
        <v>348216</v>
      </c>
      <c r="C422" s="2" t="s">
        <v>386</v>
      </c>
      <c r="D422" s="2" t="s">
        <v>43</v>
      </c>
      <c r="E422" s="6" t="s">
        <v>10</v>
      </c>
      <c r="F422" s="2">
        <v>348216</v>
      </c>
      <c r="G422" s="2">
        <v>7</v>
      </c>
      <c r="H422" s="2">
        <v>0.19</v>
      </c>
    </row>
    <row r="423" spans="1:8" x14ac:dyDescent="0.25">
      <c r="A423" s="2">
        <v>420</v>
      </c>
      <c r="B423" s="2">
        <v>353559</v>
      </c>
      <c r="C423" s="2" t="s">
        <v>181</v>
      </c>
      <c r="D423" s="2" t="s">
        <v>182</v>
      </c>
      <c r="E423" s="6" t="s">
        <v>10</v>
      </c>
      <c r="F423" s="2">
        <v>353559</v>
      </c>
      <c r="G423" s="2">
        <v>30</v>
      </c>
      <c r="H423" s="2">
        <v>0.25</v>
      </c>
    </row>
    <row r="424" spans="1:8" x14ac:dyDescent="0.25">
      <c r="A424" s="2">
        <v>421</v>
      </c>
      <c r="B424" s="2">
        <v>348531</v>
      </c>
      <c r="C424" s="2" t="s">
        <v>208</v>
      </c>
      <c r="D424" s="2" t="s">
        <v>21</v>
      </c>
      <c r="E424" s="6" t="s">
        <v>10</v>
      </c>
      <c r="F424" s="2">
        <v>348531</v>
      </c>
      <c r="G424" s="2">
        <v>7</v>
      </c>
      <c r="H424" s="2">
        <v>0.79</v>
      </c>
    </row>
    <row r="425" spans="1:8" x14ac:dyDescent="0.25">
      <c r="A425" s="2">
        <v>422</v>
      </c>
      <c r="B425" s="2">
        <v>348534</v>
      </c>
      <c r="C425" s="2" t="s">
        <v>90</v>
      </c>
      <c r="D425" s="2" t="s">
        <v>21</v>
      </c>
      <c r="E425" s="6" t="s">
        <v>10</v>
      </c>
      <c r="F425" s="2">
        <v>348534</v>
      </c>
      <c r="G425" s="2">
        <v>10</v>
      </c>
      <c r="H425" s="2">
        <v>0.78</v>
      </c>
    </row>
    <row r="426" spans="1:8" x14ac:dyDescent="0.25">
      <c r="A426" s="2">
        <v>423</v>
      </c>
      <c r="B426" s="2">
        <v>348585</v>
      </c>
      <c r="C426" s="2" t="s">
        <v>387</v>
      </c>
      <c r="D426" s="2" t="s">
        <v>21</v>
      </c>
      <c r="E426" s="6" t="s">
        <v>10</v>
      </c>
      <c r="F426" s="2">
        <v>348585</v>
      </c>
      <c r="G426" s="2">
        <v>17</v>
      </c>
      <c r="H426" s="2">
        <v>0.31</v>
      </c>
    </row>
    <row r="427" spans="1:8" x14ac:dyDescent="0.25">
      <c r="A427" s="2">
        <v>424</v>
      </c>
      <c r="B427" s="2">
        <v>348515</v>
      </c>
      <c r="C427" s="2" t="s">
        <v>177</v>
      </c>
      <c r="D427" s="2" t="s">
        <v>21</v>
      </c>
      <c r="E427" s="6" t="s">
        <v>10</v>
      </c>
      <c r="F427" s="2">
        <v>348515</v>
      </c>
      <c r="G427" s="2">
        <v>22</v>
      </c>
      <c r="H427" s="2">
        <v>0.4</v>
      </c>
    </row>
    <row r="428" spans="1:8" x14ac:dyDescent="0.25">
      <c r="A428" s="2">
        <v>425</v>
      </c>
      <c r="B428" s="2">
        <v>348551</v>
      </c>
      <c r="C428" s="2" t="s">
        <v>333</v>
      </c>
      <c r="D428" s="2" t="s">
        <v>65</v>
      </c>
      <c r="E428" s="6" t="s">
        <v>10</v>
      </c>
      <c r="F428" s="2">
        <v>348551</v>
      </c>
      <c r="G428" s="2">
        <v>9</v>
      </c>
      <c r="H428" s="2">
        <v>0.37</v>
      </c>
    </row>
    <row r="429" spans="1:8" x14ac:dyDescent="0.25">
      <c r="A429" s="2">
        <v>426</v>
      </c>
      <c r="B429" s="2">
        <v>348552</v>
      </c>
      <c r="C429" s="2" t="s">
        <v>388</v>
      </c>
      <c r="D429" s="2" t="s">
        <v>65</v>
      </c>
      <c r="E429" s="6" t="s">
        <v>10</v>
      </c>
      <c r="F429" s="2">
        <v>348552</v>
      </c>
      <c r="G429" s="2">
        <v>11</v>
      </c>
      <c r="H429" s="2">
        <v>0.83</v>
      </c>
    </row>
    <row r="430" spans="1:8" x14ac:dyDescent="0.25">
      <c r="A430" s="2">
        <v>427</v>
      </c>
      <c r="B430" s="2">
        <v>348555</v>
      </c>
      <c r="C430" s="2" t="s">
        <v>389</v>
      </c>
      <c r="D430" s="2" t="s">
        <v>65</v>
      </c>
      <c r="E430" s="6" t="s">
        <v>10</v>
      </c>
      <c r="F430" s="2">
        <v>348555</v>
      </c>
      <c r="G430" s="2">
        <v>9</v>
      </c>
      <c r="H430" s="2">
        <v>0.32</v>
      </c>
    </row>
    <row r="431" spans="1:8" x14ac:dyDescent="0.25">
      <c r="A431" s="2">
        <v>428</v>
      </c>
      <c r="B431" s="2">
        <v>348563</v>
      </c>
      <c r="C431" s="2" t="s">
        <v>390</v>
      </c>
      <c r="D431" s="2" t="s">
        <v>21</v>
      </c>
      <c r="E431" s="6" t="s">
        <v>10</v>
      </c>
      <c r="F431" s="2">
        <v>348563</v>
      </c>
      <c r="G431" s="2">
        <v>26</v>
      </c>
      <c r="H431" s="2">
        <v>0.15</v>
      </c>
    </row>
    <row r="432" spans="1:8" x14ac:dyDescent="0.25">
      <c r="A432" s="2">
        <v>429</v>
      </c>
      <c r="B432" s="2">
        <v>348589</v>
      </c>
      <c r="C432" s="2" t="s">
        <v>391</v>
      </c>
      <c r="D432" s="2" t="s">
        <v>23</v>
      </c>
      <c r="E432" s="6" t="s">
        <v>10</v>
      </c>
      <c r="F432" s="2">
        <v>348589</v>
      </c>
      <c r="G432" s="2">
        <v>14</v>
      </c>
      <c r="H432" s="2">
        <v>0.85</v>
      </c>
    </row>
    <row r="433" spans="1:8" x14ac:dyDescent="0.25">
      <c r="A433" s="2">
        <v>430</v>
      </c>
      <c r="B433" s="2">
        <v>348590</v>
      </c>
      <c r="C433" s="2" t="s">
        <v>392</v>
      </c>
      <c r="D433" s="2" t="s">
        <v>21</v>
      </c>
      <c r="E433" s="6" t="s">
        <v>10</v>
      </c>
      <c r="F433" s="2">
        <v>348590</v>
      </c>
      <c r="G433" s="2">
        <v>25</v>
      </c>
      <c r="H433" s="2">
        <v>0.48</v>
      </c>
    </row>
    <row r="434" spans="1:8" x14ac:dyDescent="0.25">
      <c r="A434" s="2">
        <v>431</v>
      </c>
      <c r="B434" s="2">
        <v>348591</v>
      </c>
      <c r="C434" s="2" t="s">
        <v>393</v>
      </c>
      <c r="D434" s="2" t="s">
        <v>21</v>
      </c>
      <c r="E434" s="6" t="s">
        <v>10</v>
      </c>
      <c r="F434" s="2">
        <v>348591</v>
      </c>
      <c r="G434" s="2">
        <v>7</v>
      </c>
      <c r="H434" s="2">
        <v>0.17</v>
      </c>
    </row>
    <row r="435" spans="1:8" x14ac:dyDescent="0.25">
      <c r="A435" s="2">
        <v>432</v>
      </c>
      <c r="B435" s="2">
        <v>348592</v>
      </c>
      <c r="C435" s="2" t="s">
        <v>394</v>
      </c>
      <c r="D435" s="2" t="s">
        <v>21</v>
      </c>
      <c r="E435" s="6" t="s">
        <v>10</v>
      </c>
      <c r="F435" s="2">
        <v>348592</v>
      </c>
      <c r="G435" s="2">
        <v>27</v>
      </c>
      <c r="H435" s="2">
        <v>0.89</v>
      </c>
    </row>
    <row r="436" spans="1:8" x14ac:dyDescent="0.25">
      <c r="A436" s="2">
        <v>433</v>
      </c>
      <c r="B436" s="2">
        <v>353547</v>
      </c>
      <c r="C436" s="2" t="s">
        <v>174</v>
      </c>
      <c r="D436" s="2" t="s">
        <v>21</v>
      </c>
      <c r="E436" s="6" t="s">
        <v>10</v>
      </c>
      <c r="F436" s="2">
        <v>353547</v>
      </c>
      <c r="G436" s="2">
        <v>5</v>
      </c>
      <c r="H436" s="2">
        <v>0.18</v>
      </c>
    </row>
    <row r="437" spans="1:8" x14ac:dyDescent="0.25">
      <c r="A437" s="2">
        <v>434</v>
      </c>
      <c r="B437" s="2">
        <v>353548</v>
      </c>
      <c r="C437" s="2" t="s">
        <v>175</v>
      </c>
      <c r="D437" s="2" t="s">
        <v>21</v>
      </c>
      <c r="E437" s="6" t="s">
        <v>10</v>
      </c>
      <c r="F437" s="2">
        <v>353548</v>
      </c>
      <c r="G437" s="2">
        <v>19</v>
      </c>
      <c r="H437" s="2">
        <v>0.73</v>
      </c>
    </row>
    <row r="438" spans="1:8" x14ac:dyDescent="0.25">
      <c r="A438" s="2">
        <v>435</v>
      </c>
      <c r="B438" s="2">
        <v>348846</v>
      </c>
      <c r="C438" s="2" t="s">
        <v>395</v>
      </c>
      <c r="D438" s="2" t="s">
        <v>11</v>
      </c>
      <c r="E438" s="6" t="s">
        <v>10</v>
      </c>
      <c r="F438" s="2">
        <v>348846</v>
      </c>
      <c r="G438" s="2">
        <v>30</v>
      </c>
      <c r="H438" s="2">
        <v>0.33</v>
      </c>
    </row>
    <row r="439" spans="1:8" x14ac:dyDescent="0.25">
      <c r="A439" s="2">
        <v>436</v>
      </c>
      <c r="B439" s="2">
        <v>362830</v>
      </c>
      <c r="C439" s="2" t="s">
        <v>152</v>
      </c>
      <c r="D439" s="2" t="s">
        <v>17</v>
      </c>
      <c r="E439" s="6" t="s">
        <v>10</v>
      </c>
      <c r="F439" s="2">
        <v>362830</v>
      </c>
      <c r="G439" s="2">
        <v>23</v>
      </c>
      <c r="H439" s="2">
        <v>0.44</v>
      </c>
    </row>
    <row r="440" spans="1:8" x14ac:dyDescent="0.25">
      <c r="A440" s="2">
        <v>437</v>
      </c>
      <c r="B440" s="2">
        <v>348420</v>
      </c>
      <c r="C440" s="2" t="s">
        <v>396</v>
      </c>
      <c r="D440" s="2" t="s">
        <v>17</v>
      </c>
      <c r="E440" s="6" t="s">
        <v>10</v>
      </c>
      <c r="F440" s="2">
        <v>348420</v>
      </c>
      <c r="G440" s="2">
        <v>20</v>
      </c>
      <c r="H440" s="2">
        <v>0.27</v>
      </c>
    </row>
    <row r="441" spans="1:8" x14ac:dyDescent="0.25">
      <c r="A441" s="2">
        <v>438</v>
      </c>
      <c r="B441" s="2">
        <v>348573</v>
      </c>
      <c r="C441" s="2" t="s">
        <v>397</v>
      </c>
      <c r="D441" s="2" t="s">
        <v>21</v>
      </c>
      <c r="E441" s="6" t="s">
        <v>10</v>
      </c>
      <c r="F441" s="2">
        <v>348573</v>
      </c>
      <c r="G441" s="2">
        <v>22</v>
      </c>
      <c r="H441" s="2">
        <v>0.28000000000000003</v>
      </c>
    </row>
    <row r="442" spans="1:8" x14ac:dyDescent="0.25">
      <c r="A442" s="2">
        <v>439</v>
      </c>
      <c r="B442" s="2">
        <v>348856</v>
      </c>
      <c r="C442" s="2" t="s">
        <v>398</v>
      </c>
      <c r="D442" s="2" t="s">
        <v>17</v>
      </c>
      <c r="E442" s="6" t="s">
        <v>10</v>
      </c>
      <c r="F442" s="2">
        <v>348856</v>
      </c>
      <c r="G442" s="2">
        <v>19</v>
      </c>
      <c r="H442" s="2">
        <v>0.22</v>
      </c>
    </row>
    <row r="443" spans="1:8" x14ac:dyDescent="0.25">
      <c r="A443" s="2">
        <v>440</v>
      </c>
      <c r="B443" s="2">
        <v>348858</v>
      </c>
      <c r="C443" s="2" t="s">
        <v>399</v>
      </c>
      <c r="D443" s="2" t="s">
        <v>17</v>
      </c>
      <c r="E443" s="6" t="s">
        <v>10</v>
      </c>
      <c r="F443" s="2">
        <v>348858</v>
      </c>
      <c r="G443" s="2">
        <v>23</v>
      </c>
      <c r="H443" s="2">
        <v>0.21</v>
      </c>
    </row>
    <row r="444" spans="1:8" x14ac:dyDescent="0.25">
      <c r="A444" s="2">
        <v>441</v>
      </c>
      <c r="B444" s="2">
        <v>348385</v>
      </c>
      <c r="C444" s="2" t="s">
        <v>346</v>
      </c>
      <c r="D444" s="2" t="s">
        <v>17</v>
      </c>
      <c r="E444" s="6" t="s">
        <v>10</v>
      </c>
      <c r="F444" s="2">
        <v>348385</v>
      </c>
      <c r="G444" s="2">
        <v>20</v>
      </c>
      <c r="H444" s="2">
        <v>0.35</v>
      </c>
    </row>
    <row r="445" spans="1:8" x14ac:dyDescent="0.25">
      <c r="A445" s="2">
        <v>442</v>
      </c>
      <c r="B445" s="2">
        <v>348809</v>
      </c>
      <c r="C445" s="2" t="s">
        <v>400</v>
      </c>
      <c r="D445" s="2" t="s">
        <v>17</v>
      </c>
      <c r="E445" s="6" t="s">
        <v>10</v>
      </c>
      <c r="F445" s="2">
        <v>348809</v>
      </c>
      <c r="G445" s="2">
        <v>8</v>
      </c>
      <c r="H445" s="2">
        <v>0.18</v>
      </c>
    </row>
    <row r="446" spans="1:8" x14ac:dyDescent="0.25">
      <c r="A446" s="2">
        <v>443</v>
      </c>
      <c r="B446" s="2">
        <v>347915</v>
      </c>
      <c r="C446" s="2" t="s">
        <v>223</v>
      </c>
      <c r="D446" s="2" t="s">
        <v>70</v>
      </c>
      <c r="E446" s="6" t="s">
        <v>10</v>
      </c>
      <c r="F446" s="2">
        <v>347915</v>
      </c>
      <c r="G446" s="2">
        <v>14</v>
      </c>
      <c r="H446" s="2">
        <v>0.89</v>
      </c>
    </row>
    <row r="447" spans="1:8" x14ac:dyDescent="0.25">
      <c r="A447" s="2">
        <v>444</v>
      </c>
      <c r="B447" s="2">
        <v>347966</v>
      </c>
      <c r="C447" s="2" t="s">
        <v>401</v>
      </c>
      <c r="D447" s="2" t="s">
        <v>14</v>
      </c>
      <c r="E447" s="6" t="s">
        <v>10</v>
      </c>
      <c r="F447" s="2">
        <v>347966</v>
      </c>
      <c r="G447" s="2">
        <v>19</v>
      </c>
      <c r="H447" s="2">
        <v>0.15</v>
      </c>
    </row>
    <row r="448" spans="1:8" x14ac:dyDescent="0.25">
      <c r="A448" s="2">
        <v>445</v>
      </c>
      <c r="B448" s="2">
        <v>348641</v>
      </c>
      <c r="C448" s="2" t="s">
        <v>390</v>
      </c>
      <c r="D448" s="2" t="s">
        <v>21</v>
      </c>
      <c r="E448" s="6" t="s">
        <v>10</v>
      </c>
      <c r="F448" s="2">
        <v>348641</v>
      </c>
      <c r="G448" s="2">
        <v>19</v>
      </c>
      <c r="H448" s="2">
        <v>0.65</v>
      </c>
    </row>
    <row r="449" spans="1:8" x14ac:dyDescent="0.25">
      <c r="A449" s="2">
        <v>446</v>
      </c>
      <c r="B449" s="2">
        <v>348776</v>
      </c>
      <c r="C449" s="2" t="s">
        <v>402</v>
      </c>
      <c r="D449" s="2" t="s">
        <v>17</v>
      </c>
      <c r="E449" s="6" t="s">
        <v>10</v>
      </c>
      <c r="F449" s="2">
        <v>348776</v>
      </c>
      <c r="G449" s="2">
        <v>8</v>
      </c>
      <c r="H449" s="2">
        <v>0.4</v>
      </c>
    </row>
    <row r="450" spans="1:8" x14ac:dyDescent="0.25">
      <c r="A450" s="2">
        <v>447</v>
      </c>
      <c r="B450" s="2">
        <v>348285</v>
      </c>
      <c r="C450" s="2" t="s">
        <v>22</v>
      </c>
      <c r="D450" s="2" t="s">
        <v>23</v>
      </c>
      <c r="E450" s="6" t="s">
        <v>10</v>
      </c>
      <c r="F450" s="2">
        <v>348285</v>
      </c>
      <c r="G450" s="2">
        <v>9</v>
      </c>
      <c r="H450" s="2">
        <v>0.7</v>
      </c>
    </row>
    <row r="451" spans="1:8" x14ac:dyDescent="0.25">
      <c r="A451" s="2">
        <v>448</v>
      </c>
      <c r="B451" s="2">
        <v>347575</v>
      </c>
      <c r="C451" s="2" t="s">
        <v>403</v>
      </c>
      <c r="D451" s="2" t="s">
        <v>65</v>
      </c>
      <c r="E451" s="6" t="s">
        <v>10</v>
      </c>
      <c r="F451" s="2">
        <v>347575</v>
      </c>
      <c r="G451" s="2">
        <v>29</v>
      </c>
      <c r="H451" s="2">
        <v>0.61</v>
      </c>
    </row>
    <row r="452" spans="1:8" x14ac:dyDescent="0.25">
      <c r="A452" s="2">
        <v>449</v>
      </c>
      <c r="B452" s="2">
        <v>348789</v>
      </c>
      <c r="C452" s="2" t="s">
        <v>404</v>
      </c>
      <c r="D452" s="2" t="s">
        <v>17</v>
      </c>
      <c r="E452" s="6" t="s">
        <v>10</v>
      </c>
      <c r="F452" s="2">
        <v>348789</v>
      </c>
      <c r="G452" s="2">
        <v>17</v>
      </c>
      <c r="H452" s="2">
        <v>0.72</v>
      </c>
    </row>
    <row r="453" spans="1:8" x14ac:dyDescent="0.25">
      <c r="A453" s="2">
        <v>450</v>
      </c>
      <c r="B453" s="2">
        <v>348869</v>
      </c>
      <c r="C453" s="2" t="s">
        <v>405</v>
      </c>
      <c r="D453" s="2" t="s">
        <v>17</v>
      </c>
      <c r="E453" s="6" t="s">
        <v>10</v>
      </c>
      <c r="F453" s="2">
        <v>348869</v>
      </c>
      <c r="G453" s="2">
        <v>26</v>
      </c>
      <c r="H453" s="2">
        <v>0.61</v>
      </c>
    </row>
    <row r="454" spans="1:8" x14ac:dyDescent="0.25">
      <c r="A454" s="2">
        <v>451</v>
      </c>
      <c r="B454" s="2">
        <v>348539</v>
      </c>
      <c r="C454" s="2" t="s">
        <v>403</v>
      </c>
      <c r="D454" s="2" t="s">
        <v>65</v>
      </c>
      <c r="E454" s="6" t="s">
        <v>10</v>
      </c>
      <c r="F454" s="2">
        <v>348539</v>
      </c>
      <c r="G454" s="2">
        <v>14</v>
      </c>
      <c r="H454" s="2">
        <v>0.81</v>
      </c>
    </row>
    <row r="455" spans="1:8" x14ac:dyDescent="0.25">
      <c r="A455" s="2">
        <v>452</v>
      </c>
      <c r="B455" s="2">
        <v>347906</v>
      </c>
      <c r="C455" s="2" t="s">
        <v>315</v>
      </c>
      <c r="D455" s="2" t="s">
        <v>70</v>
      </c>
      <c r="E455" s="6" t="s">
        <v>10</v>
      </c>
      <c r="F455" s="2">
        <v>347906</v>
      </c>
      <c r="G455" s="2">
        <v>17</v>
      </c>
      <c r="H455" s="2">
        <v>0.27</v>
      </c>
    </row>
    <row r="456" spans="1:8" x14ac:dyDescent="0.25">
      <c r="A456" s="2">
        <v>453</v>
      </c>
      <c r="B456" s="2">
        <v>348417</v>
      </c>
      <c r="C456" s="2" t="s">
        <v>406</v>
      </c>
      <c r="D456" s="2" t="s">
        <v>17</v>
      </c>
      <c r="E456" s="6" t="s">
        <v>10</v>
      </c>
      <c r="F456" s="2">
        <v>348417</v>
      </c>
      <c r="G456" s="2">
        <v>10</v>
      </c>
      <c r="H456" s="2">
        <v>0.4</v>
      </c>
    </row>
    <row r="457" spans="1:8" x14ac:dyDescent="0.25">
      <c r="A457" s="2">
        <v>454</v>
      </c>
      <c r="B457" s="2">
        <v>347863</v>
      </c>
      <c r="C457" s="2" t="s">
        <v>188</v>
      </c>
      <c r="D457" s="2" t="s">
        <v>14</v>
      </c>
      <c r="E457" s="6" t="s">
        <v>10</v>
      </c>
      <c r="F457" s="2">
        <v>347863</v>
      </c>
      <c r="G457" s="2">
        <v>28</v>
      </c>
      <c r="H457" s="2">
        <v>0.27</v>
      </c>
    </row>
    <row r="458" spans="1:8" x14ac:dyDescent="0.25">
      <c r="A458" s="2">
        <v>455</v>
      </c>
      <c r="B458" s="2">
        <v>348553</v>
      </c>
      <c r="C458" s="2" t="s">
        <v>407</v>
      </c>
      <c r="D458" s="2" t="s">
        <v>65</v>
      </c>
      <c r="E458" s="6" t="s">
        <v>10</v>
      </c>
      <c r="F458" s="2">
        <v>348553</v>
      </c>
      <c r="G458" s="2">
        <v>9</v>
      </c>
      <c r="H458" s="2">
        <v>0.24</v>
      </c>
    </row>
    <row r="459" spans="1:8" x14ac:dyDescent="0.25">
      <c r="A459" s="2">
        <v>456</v>
      </c>
      <c r="B459" s="2">
        <v>348554</v>
      </c>
      <c r="C459" s="2" t="s">
        <v>408</v>
      </c>
      <c r="D459" s="2" t="s">
        <v>23</v>
      </c>
      <c r="E459" s="6" t="s">
        <v>10</v>
      </c>
      <c r="F459" s="2">
        <v>348554</v>
      </c>
      <c r="G459" s="2">
        <v>19</v>
      </c>
      <c r="H459" s="2">
        <v>0.15</v>
      </c>
    </row>
    <row r="460" spans="1:8" x14ac:dyDescent="0.25">
      <c r="A460" s="2">
        <v>457</v>
      </c>
      <c r="B460" s="2">
        <v>347848</v>
      </c>
      <c r="C460" s="2" t="s">
        <v>212</v>
      </c>
      <c r="D460" s="2" t="s">
        <v>61</v>
      </c>
      <c r="E460" s="6" t="s">
        <v>10</v>
      </c>
      <c r="F460" s="2">
        <v>347848</v>
      </c>
      <c r="G460" s="2">
        <v>30</v>
      </c>
      <c r="H460" s="2">
        <v>0.47</v>
      </c>
    </row>
    <row r="461" spans="1:8" x14ac:dyDescent="0.25">
      <c r="A461" s="2">
        <v>458</v>
      </c>
      <c r="B461" s="2">
        <v>347995</v>
      </c>
      <c r="C461" s="2" t="s">
        <v>157</v>
      </c>
      <c r="D461" s="2" t="s">
        <v>72</v>
      </c>
      <c r="E461" s="6" t="s">
        <v>10</v>
      </c>
      <c r="F461" s="2">
        <v>347995</v>
      </c>
      <c r="G461" s="2">
        <v>9</v>
      </c>
      <c r="H461" s="2">
        <v>0.6</v>
      </c>
    </row>
    <row r="462" spans="1:8" x14ac:dyDescent="0.25">
      <c r="A462" s="2">
        <v>459</v>
      </c>
      <c r="B462" s="2">
        <v>348600</v>
      </c>
      <c r="C462" s="2" t="s">
        <v>409</v>
      </c>
      <c r="D462" s="2" t="s">
        <v>65</v>
      </c>
      <c r="E462" s="6" t="s">
        <v>10</v>
      </c>
      <c r="F462" s="2">
        <v>348600</v>
      </c>
      <c r="G462" s="2">
        <v>18</v>
      </c>
      <c r="H462" s="2">
        <v>0.72</v>
      </c>
    </row>
    <row r="463" spans="1:8" x14ac:dyDescent="0.25">
      <c r="A463" s="2">
        <v>460</v>
      </c>
      <c r="B463" s="2">
        <v>348604</v>
      </c>
      <c r="C463" s="2" t="s">
        <v>410</v>
      </c>
      <c r="D463" s="2" t="s">
        <v>65</v>
      </c>
      <c r="E463" s="6" t="s">
        <v>10</v>
      </c>
      <c r="F463" s="2">
        <v>348604</v>
      </c>
      <c r="G463" s="2">
        <v>7</v>
      </c>
      <c r="H463" s="2">
        <v>0.13</v>
      </c>
    </row>
    <row r="464" spans="1:8" x14ac:dyDescent="0.25">
      <c r="A464" s="2">
        <v>461</v>
      </c>
      <c r="B464" s="2">
        <v>348558</v>
      </c>
      <c r="C464" s="2" t="s">
        <v>411</v>
      </c>
      <c r="D464" s="2" t="s">
        <v>79</v>
      </c>
      <c r="E464" s="6" t="s">
        <v>10</v>
      </c>
      <c r="F464" s="2">
        <v>348558</v>
      </c>
      <c r="G464" s="2">
        <v>23</v>
      </c>
      <c r="H464" s="2">
        <v>0.82</v>
      </c>
    </row>
    <row r="465" spans="1:8" x14ac:dyDescent="0.25">
      <c r="A465" s="2">
        <v>462</v>
      </c>
      <c r="B465" s="2">
        <v>348897</v>
      </c>
      <c r="C465" s="2" t="s">
        <v>412</v>
      </c>
      <c r="D465" s="2" t="s">
        <v>17</v>
      </c>
      <c r="E465" s="6" t="s">
        <v>10</v>
      </c>
      <c r="F465" s="2">
        <v>348897</v>
      </c>
      <c r="G465" s="2">
        <v>21</v>
      </c>
      <c r="H465" s="2">
        <v>0.66</v>
      </c>
    </row>
    <row r="466" spans="1:8" x14ac:dyDescent="0.25">
      <c r="A466" s="2">
        <v>463</v>
      </c>
      <c r="B466" s="2">
        <v>347586</v>
      </c>
      <c r="C466" s="2" t="s">
        <v>413</v>
      </c>
      <c r="D466" s="2" t="s">
        <v>21</v>
      </c>
      <c r="E466" s="6" t="s">
        <v>10</v>
      </c>
      <c r="F466" s="2">
        <v>347586</v>
      </c>
      <c r="G466" s="2">
        <v>10</v>
      </c>
      <c r="H466" s="2">
        <v>0.26</v>
      </c>
    </row>
    <row r="467" spans="1:8" x14ac:dyDescent="0.25">
      <c r="A467" s="2">
        <v>464</v>
      </c>
      <c r="B467" s="2">
        <v>348628</v>
      </c>
      <c r="C467" s="2" t="s">
        <v>116</v>
      </c>
      <c r="D467" s="2" t="s">
        <v>65</v>
      </c>
      <c r="E467" s="6" t="s">
        <v>10</v>
      </c>
      <c r="F467" s="2">
        <v>348628</v>
      </c>
      <c r="G467" s="2">
        <v>26</v>
      </c>
      <c r="H467" s="2">
        <v>0.56999999999999995</v>
      </c>
    </row>
    <row r="468" spans="1:8" x14ac:dyDescent="0.25">
      <c r="A468" s="2">
        <v>465</v>
      </c>
      <c r="B468" s="2">
        <v>348790</v>
      </c>
      <c r="C468" s="2" t="s">
        <v>414</v>
      </c>
      <c r="D468" s="2" t="s">
        <v>17</v>
      </c>
      <c r="E468" s="6" t="s">
        <v>10</v>
      </c>
      <c r="F468" s="2">
        <v>348790</v>
      </c>
      <c r="G468" s="2">
        <v>25</v>
      </c>
      <c r="H468" s="2">
        <v>0.23</v>
      </c>
    </row>
    <row r="469" spans="1:8" x14ac:dyDescent="0.25">
      <c r="A469" s="2">
        <v>466</v>
      </c>
      <c r="B469" s="2">
        <v>348529</v>
      </c>
      <c r="C469" s="2" t="s">
        <v>415</v>
      </c>
      <c r="D469" s="2" t="s">
        <v>21</v>
      </c>
      <c r="E469" s="6" t="s">
        <v>10</v>
      </c>
      <c r="F469" s="2">
        <v>348529</v>
      </c>
      <c r="G469" s="2">
        <v>17</v>
      </c>
      <c r="H469" s="2">
        <v>0.46</v>
      </c>
    </row>
    <row r="470" spans="1:8" x14ac:dyDescent="0.25">
      <c r="A470" s="2">
        <v>467</v>
      </c>
      <c r="B470" s="2">
        <v>347608</v>
      </c>
      <c r="C470" s="2" t="s">
        <v>383</v>
      </c>
      <c r="D470" s="2" t="s">
        <v>21</v>
      </c>
      <c r="E470" s="6" t="s">
        <v>10</v>
      </c>
      <c r="F470" s="2">
        <v>347608</v>
      </c>
      <c r="G470" s="2">
        <v>30</v>
      </c>
      <c r="H470" s="2">
        <v>0.15</v>
      </c>
    </row>
    <row r="471" spans="1:8" x14ac:dyDescent="0.25">
      <c r="A471" s="2">
        <v>468</v>
      </c>
      <c r="B471" s="2">
        <v>348169</v>
      </c>
      <c r="C471" s="2" t="s">
        <v>416</v>
      </c>
      <c r="D471" s="2" t="s">
        <v>65</v>
      </c>
      <c r="E471" s="6" t="s">
        <v>10</v>
      </c>
      <c r="F471" s="2">
        <v>348169</v>
      </c>
      <c r="G471" s="2">
        <v>5</v>
      </c>
      <c r="H471" s="2">
        <v>0.35</v>
      </c>
    </row>
    <row r="472" spans="1:8" x14ac:dyDescent="0.25">
      <c r="A472" s="2">
        <v>469</v>
      </c>
      <c r="B472" s="2">
        <v>348400</v>
      </c>
      <c r="C472" s="2" t="s">
        <v>417</v>
      </c>
      <c r="D472" s="2" t="s">
        <v>17</v>
      </c>
      <c r="E472" s="6" t="s">
        <v>10</v>
      </c>
      <c r="F472" s="2">
        <v>348400</v>
      </c>
      <c r="G472" s="2">
        <v>17</v>
      </c>
      <c r="H472" s="2">
        <v>0.22</v>
      </c>
    </row>
    <row r="473" spans="1:8" x14ac:dyDescent="0.25">
      <c r="A473" s="2">
        <v>470</v>
      </c>
      <c r="B473" s="2">
        <v>348404</v>
      </c>
      <c r="C473" s="2" t="s">
        <v>253</v>
      </c>
      <c r="D473" s="2" t="s">
        <v>17</v>
      </c>
      <c r="E473" s="6" t="s">
        <v>10</v>
      </c>
      <c r="F473" s="2">
        <v>348404</v>
      </c>
      <c r="G473" s="2">
        <v>13</v>
      </c>
      <c r="H473" s="2">
        <v>0.34</v>
      </c>
    </row>
    <row r="474" spans="1:8" x14ac:dyDescent="0.25">
      <c r="A474" s="2">
        <v>471</v>
      </c>
      <c r="B474" s="2">
        <v>348408</v>
      </c>
      <c r="C474" s="2" t="s">
        <v>418</v>
      </c>
      <c r="D474" s="2" t="s">
        <v>17</v>
      </c>
      <c r="E474" s="6" t="s">
        <v>10</v>
      </c>
      <c r="F474" s="2">
        <v>348408</v>
      </c>
      <c r="G474" s="2">
        <v>27</v>
      </c>
      <c r="H474" s="2">
        <v>0.84</v>
      </c>
    </row>
    <row r="475" spans="1:8" x14ac:dyDescent="0.25">
      <c r="A475" s="2">
        <v>472</v>
      </c>
      <c r="B475" s="2">
        <v>348410</v>
      </c>
      <c r="C475" s="2" t="s">
        <v>419</v>
      </c>
      <c r="D475" s="2" t="s">
        <v>17</v>
      </c>
      <c r="E475" s="6" t="s">
        <v>10</v>
      </c>
      <c r="F475" s="2">
        <v>348410</v>
      </c>
      <c r="G475" s="2">
        <v>24</v>
      </c>
      <c r="H475" s="2">
        <v>0.45</v>
      </c>
    </row>
    <row r="476" spans="1:8" x14ac:dyDescent="0.25">
      <c r="A476" s="2">
        <v>473</v>
      </c>
      <c r="B476" s="2">
        <v>348421</v>
      </c>
      <c r="C476" s="2" t="s">
        <v>396</v>
      </c>
      <c r="D476" s="2" t="s">
        <v>17</v>
      </c>
      <c r="E476" s="6" t="s">
        <v>10</v>
      </c>
      <c r="F476" s="2">
        <v>348421</v>
      </c>
      <c r="G476" s="2">
        <v>15</v>
      </c>
      <c r="H476" s="2">
        <v>0.88</v>
      </c>
    </row>
    <row r="477" spans="1:8" x14ac:dyDescent="0.25">
      <c r="A477" s="2">
        <v>474</v>
      </c>
      <c r="B477" s="2">
        <v>348433</v>
      </c>
      <c r="C477" s="2" t="s">
        <v>311</v>
      </c>
      <c r="D477" s="2" t="s">
        <v>17</v>
      </c>
      <c r="E477" s="6" t="s">
        <v>10</v>
      </c>
      <c r="F477" s="2">
        <v>348433</v>
      </c>
      <c r="G477" s="2">
        <v>15</v>
      </c>
      <c r="H477" s="2">
        <v>0.42</v>
      </c>
    </row>
    <row r="478" spans="1:8" x14ac:dyDescent="0.25">
      <c r="A478" s="2">
        <v>475</v>
      </c>
      <c r="B478" s="2">
        <v>348499</v>
      </c>
      <c r="C478" s="2" t="s">
        <v>420</v>
      </c>
      <c r="D478" s="2" t="s">
        <v>21</v>
      </c>
      <c r="E478" s="6" t="s">
        <v>10</v>
      </c>
      <c r="F478" s="2">
        <v>348499</v>
      </c>
      <c r="G478" s="2">
        <v>12</v>
      </c>
      <c r="H478" s="2">
        <v>0.33</v>
      </c>
    </row>
    <row r="479" spans="1:8" x14ac:dyDescent="0.25">
      <c r="A479" s="2">
        <v>476</v>
      </c>
      <c r="B479" s="2">
        <v>347821</v>
      </c>
      <c r="C479" s="2" t="s">
        <v>421</v>
      </c>
      <c r="D479" s="2" t="s">
        <v>79</v>
      </c>
      <c r="E479" s="6" t="s">
        <v>10</v>
      </c>
      <c r="F479" s="2">
        <v>347821</v>
      </c>
      <c r="G479" s="2">
        <v>24</v>
      </c>
      <c r="H479" s="2">
        <v>0.83</v>
      </c>
    </row>
    <row r="480" spans="1:8" x14ac:dyDescent="0.25">
      <c r="A480" s="2">
        <v>477</v>
      </c>
      <c r="B480" s="2">
        <v>347950</v>
      </c>
      <c r="C480" s="2" t="s">
        <v>186</v>
      </c>
      <c r="D480" s="2" t="s">
        <v>14</v>
      </c>
      <c r="E480" s="6" t="s">
        <v>10</v>
      </c>
      <c r="F480" s="2">
        <v>347950</v>
      </c>
      <c r="G480" s="2">
        <v>12</v>
      </c>
      <c r="H480" s="2">
        <v>0.37</v>
      </c>
    </row>
    <row r="481" spans="1:8" x14ac:dyDescent="0.25">
      <c r="A481" s="2">
        <v>478</v>
      </c>
      <c r="B481" s="2">
        <v>348502</v>
      </c>
      <c r="C481" s="2" t="s">
        <v>174</v>
      </c>
      <c r="D481" s="2" t="s">
        <v>21</v>
      </c>
      <c r="E481" s="6" t="s">
        <v>10</v>
      </c>
      <c r="F481" s="2">
        <v>348502</v>
      </c>
      <c r="G481" s="2">
        <v>16</v>
      </c>
      <c r="H481" s="2">
        <v>0.31</v>
      </c>
    </row>
    <row r="482" spans="1:8" x14ac:dyDescent="0.25">
      <c r="A482" s="2">
        <v>479</v>
      </c>
      <c r="B482" s="2">
        <v>348503</v>
      </c>
      <c r="C482" s="2" t="s">
        <v>175</v>
      </c>
      <c r="D482" s="2" t="s">
        <v>21</v>
      </c>
      <c r="E482" s="6" t="s">
        <v>10</v>
      </c>
      <c r="F482" s="2">
        <v>348503</v>
      </c>
      <c r="G482" s="2">
        <v>6</v>
      </c>
      <c r="H482" s="2">
        <v>0.12</v>
      </c>
    </row>
    <row r="483" spans="1:8" x14ac:dyDescent="0.25">
      <c r="A483" s="2">
        <v>480</v>
      </c>
      <c r="B483" s="2">
        <v>348509</v>
      </c>
      <c r="C483" s="2" t="s">
        <v>422</v>
      </c>
      <c r="D483" s="2" t="s">
        <v>21</v>
      </c>
      <c r="E483" s="6" t="s">
        <v>10</v>
      </c>
      <c r="F483" s="2">
        <v>348509</v>
      </c>
      <c r="G483" s="2">
        <v>12</v>
      </c>
      <c r="H483" s="2">
        <v>0.46</v>
      </c>
    </row>
    <row r="484" spans="1:8" x14ac:dyDescent="0.25">
      <c r="A484" s="2">
        <v>481</v>
      </c>
      <c r="B484" s="2">
        <v>348517</v>
      </c>
      <c r="C484" s="2" t="s">
        <v>20</v>
      </c>
      <c r="D484" s="2" t="s">
        <v>21</v>
      </c>
      <c r="E484" s="6" t="s">
        <v>10</v>
      </c>
      <c r="F484" s="2">
        <v>348517</v>
      </c>
      <c r="G484" s="2">
        <v>18</v>
      </c>
      <c r="H484" s="2">
        <v>0.71</v>
      </c>
    </row>
    <row r="485" spans="1:8" x14ac:dyDescent="0.25">
      <c r="A485" s="2">
        <v>482</v>
      </c>
      <c r="B485" s="2">
        <v>348596</v>
      </c>
      <c r="C485" s="2" t="s">
        <v>423</v>
      </c>
      <c r="D485" s="2" t="s">
        <v>65</v>
      </c>
      <c r="E485" s="6" t="s">
        <v>10</v>
      </c>
      <c r="F485" s="2">
        <v>348596</v>
      </c>
      <c r="G485" s="2">
        <v>5</v>
      </c>
      <c r="H485" s="2">
        <v>0.54</v>
      </c>
    </row>
    <row r="486" spans="1:8" x14ac:dyDescent="0.25">
      <c r="A486" s="2">
        <v>483</v>
      </c>
      <c r="B486" s="2">
        <v>347981</v>
      </c>
      <c r="C486" s="2" t="s">
        <v>155</v>
      </c>
      <c r="D486" s="2" t="s">
        <v>72</v>
      </c>
      <c r="E486" s="6" t="s">
        <v>10</v>
      </c>
      <c r="F486" s="2">
        <v>347981</v>
      </c>
      <c r="G486" s="2">
        <v>21</v>
      </c>
      <c r="H486" s="2">
        <v>0.44</v>
      </c>
    </row>
    <row r="487" spans="1:8" x14ac:dyDescent="0.25">
      <c r="A487" s="2">
        <v>484</v>
      </c>
      <c r="B487" s="2">
        <v>348603</v>
      </c>
      <c r="C487" s="2" t="s">
        <v>424</v>
      </c>
      <c r="D487" s="2" t="s">
        <v>65</v>
      </c>
      <c r="E487" s="6" t="s">
        <v>10</v>
      </c>
      <c r="F487" s="2">
        <v>348603</v>
      </c>
      <c r="G487" s="2">
        <v>25</v>
      </c>
      <c r="H487" s="2">
        <v>0.64</v>
      </c>
    </row>
    <row r="488" spans="1:8" x14ac:dyDescent="0.25">
      <c r="A488" s="2">
        <v>485</v>
      </c>
      <c r="B488" s="2">
        <v>348522</v>
      </c>
      <c r="C488" s="2" t="s">
        <v>383</v>
      </c>
      <c r="D488" s="2" t="s">
        <v>21</v>
      </c>
      <c r="E488" s="6" t="s">
        <v>10</v>
      </c>
      <c r="F488" s="2">
        <v>348522</v>
      </c>
      <c r="G488" s="2">
        <v>19</v>
      </c>
      <c r="H488" s="2">
        <v>0.8</v>
      </c>
    </row>
    <row r="489" spans="1:8" x14ac:dyDescent="0.25">
      <c r="A489" s="2">
        <v>486</v>
      </c>
      <c r="B489" s="2">
        <v>348626</v>
      </c>
      <c r="C489" s="2" t="s">
        <v>425</v>
      </c>
      <c r="D489" s="2" t="s">
        <v>65</v>
      </c>
      <c r="E489" s="6" t="s">
        <v>10</v>
      </c>
      <c r="F489" s="2">
        <v>348626</v>
      </c>
      <c r="G489" s="2">
        <v>10</v>
      </c>
      <c r="H489" s="2">
        <v>0.7</v>
      </c>
    </row>
    <row r="490" spans="1:8" x14ac:dyDescent="0.25">
      <c r="A490" s="2">
        <v>487</v>
      </c>
      <c r="B490" s="2">
        <v>348126</v>
      </c>
      <c r="C490" s="2" t="s">
        <v>368</v>
      </c>
      <c r="D490" s="2" t="s">
        <v>32</v>
      </c>
      <c r="E490" s="6" t="s">
        <v>10</v>
      </c>
      <c r="F490" s="2">
        <v>348126</v>
      </c>
      <c r="G490" s="2">
        <v>11</v>
      </c>
      <c r="H490" s="2">
        <v>0.87</v>
      </c>
    </row>
    <row r="491" spans="1:8" x14ac:dyDescent="0.25">
      <c r="A491" s="2">
        <v>488</v>
      </c>
      <c r="B491" s="2">
        <v>348616</v>
      </c>
      <c r="C491" s="2" t="s">
        <v>426</v>
      </c>
      <c r="D491" s="2" t="s">
        <v>23</v>
      </c>
      <c r="E491" s="6" t="s">
        <v>10</v>
      </c>
      <c r="F491" s="2">
        <v>348616</v>
      </c>
      <c r="G491" s="2">
        <v>13</v>
      </c>
      <c r="H491" s="2">
        <v>0.74</v>
      </c>
    </row>
    <row r="492" spans="1:8" x14ac:dyDescent="0.25">
      <c r="A492" s="2">
        <v>489</v>
      </c>
      <c r="B492" s="2">
        <v>348368</v>
      </c>
      <c r="C492" s="2" t="s">
        <v>80</v>
      </c>
      <c r="D492" s="2" t="s">
        <v>79</v>
      </c>
      <c r="E492" s="6" t="s">
        <v>10</v>
      </c>
      <c r="F492" s="2">
        <v>348368</v>
      </c>
      <c r="G492" s="2">
        <v>12</v>
      </c>
      <c r="H492" s="2">
        <v>0.23</v>
      </c>
    </row>
    <row r="493" spans="1:8" x14ac:dyDescent="0.25">
      <c r="A493" s="2">
        <v>490</v>
      </c>
      <c r="B493" s="2">
        <v>347625</v>
      </c>
      <c r="C493" s="2" t="s">
        <v>173</v>
      </c>
      <c r="D493" s="2" t="s">
        <v>11</v>
      </c>
      <c r="E493" s="6" t="s">
        <v>10</v>
      </c>
      <c r="F493" s="2">
        <v>347625</v>
      </c>
      <c r="G493" s="2">
        <v>30</v>
      </c>
      <c r="H493" s="2">
        <v>0.18</v>
      </c>
    </row>
    <row r="494" spans="1:8" x14ac:dyDescent="0.25">
      <c r="A494" s="2">
        <v>491</v>
      </c>
      <c r="B494" s="2">
        <v>347637</v>
      </c>
      <c r="C494" s="2" t="s">
        <v>222</v>
      </c>
      <c r="D494" s="2" t="s">
        <v>21</v>
      </c>
      <c r="E494" s="6" t="s">
        <v>10</v>
      </c>
      <c r="F494" s="2">
        <v>347637</v>
      </c>
      <c r="G494" s="2">
        <v>7</v>
      </c>
      <c r="H494" s="2">
        <v>0.77</v>
      </c>
    </row>
    <row r="495" spans="1:8" x14ac:dyDescent="0.25">
      <c r="A495" s="2">
        <v>492</v>
      </c>
      <c r="B495" s="2">
        <v>353541</v>
      </c>
      <c r="C495" s="2" t="s">
        <v>177</v>
      </c>
      <c r="D495" s="2" t="s">
        <v>21</v>
      </c>
      <c r="E495" s="6" t="s">
        <v>10</v>
      </c>
      <c r="F495" s="2">
        <v>353541</v>
      </c>
      <c r="G495" s="2">
        <v>23</v>
      </c>
      <c r="H495" s="2">
        <v>0.32</v>
      </c>
    </row>
    <row r="496" spans="1:8" x14ac:dyDescent="0.25">
      <c r="A496" s="2">
        <v>493</v>
      </c>
      <c r="B496" s="2">
        <v>348020</v>
      </c>
      <c r="C496" s="2" t="s">
        <v>187</v>
      </c>
      <c r="D496" s="2" t="s">
        <v>32</v>
      </c>
      <c r="E496" s="6" t="s">
        <v>10</v>
      </c>
      <c r="F496" s="2">
        <v>348020</v>
      </c>
      <c r="G496" s="2">
        <v>12</v>
      </c>
      <c r="H496" s="2">
        <v>0.67</v>
      </c>
    </row>
    <row r="497" spans="1:8" x14ac:dyDescent="0.25">
      <c r="A497" s="2">
        <v>494</v>
      </c>
      <c r="B497" s="2">
        <v>348168</v>
      </c>
      <c r="C497" s="2" t="s">
        <v>416</v>
      </c>
      <c r="D497" s="2" t="s">
        <v>65</v>
      </c>
      <c r="E497" s="6" t="s">
        <v>10</v>
      </c>
      <c r="F497" s="2">
        <v>348168</v>
      </c>
      <c r="G497" s="2">
        <v>23</v>
      </c>
      <c r="H497" s="2">
        <v>0.53</v>
      </c>
    </row>
    <row r="498" spans="1:8" x14ac:dyDescent="0.25">
      <c r="A498" s="2">
        <v>495</v>
      </c>
      <c r="B498" s="2">
        <v>348302</v>
      </c>
      <c r="C498" s="2" t="s">
        <v>427</v>
      </c>
      <c r="D498" s="2" t="s">
        <v>72</v>
      </c>
      <c r="E498" s="6" t="s">
        <v>10</v>
      </c>
      <c r="F498" s="2">
        <v>348302</v>
      </c>
      <c r="G498" s="2">
        <v>23</v>
      </c>
      <c r="H498" s="2">
        <v>0.1</v>
      </c>
    </row>
    <row r="499" spans="1:8" x14ac:dyDescent="0.25">
      <c r="A499" s="2">
        <v>496</v>
      </c>
      <c r="B499" s="2">
        <v>348303</v>
      </c>
      <c r="C499" s="2" t="s">
        <v>427</v>
      </c>
      <c r="D499" s="2" t="s">
        <v>72</v>
      </c>
      <c r="E499" s="6" t="s">
        <v>10</v>
      </c>
      <c r="F499" s="2">
        <v>348303</v>
      </c>
      <c r="G499" s="2">
        <v>11</v>
      </c>
      <c r="H499" s="2">
        <v>0.25</v>
      </c>
    </row>
    <row r="500" spans="1:8" x14ac:dyDescent="0.25">
      <c r="A500" s="2">
        <v>497</v>
      </c>
      <c r="B500" s="2">
        <v>348763</v>
      </c>
      <c r="C500" s="2" t="s">
        <v>428</v>
      </c>
      <c r="D500" s="2" t="s">
        <v>17</v>
      </c>
      <c r="E500" s="6" t="s">
        <v>10</v>
      </c>
      <c r="F500" s="2">
        <v>348763</v>
      </c>
      <c r="G500" s="2">
        <v>16</v>
      </c>
      <c r="H500" s="2">
        <v>0.81</v>
      </c>
    </row>
    <row r="501" spans="1:8" x14ac:dyDescent="0.25">
      <c r="A501" s="2">
        <v>498</v>
      </c>
      <c r="B501" s="2">
        <v>348767</v>
      </c>
      <c r="C501" s="2" t="s">
        <v>429</v>
      </c>
      <c r="D501" s="2" t="s">
        <v>17</v>
      </c>
      <c r="E501" s="6" t="s">
        <v>10</v>
      </c>
      <c r="F501" s="2">
        <v>348767</v>
      </c>
      <c r="G501" s="2">
        <v>26</v>
      </c>
      <c r="H501" s="2">
        <v>0.66</v>
      </c>
    </row>
    <row r="502" spans="1:8" x14ac:dyDescent="0.25">
      <c r="A502" s="2">
        <v>499</v>
      </c>
      <c r="B502" s="2">
        <v>348795</v>
      </c>
      <c r="C502" s="2" t="s">
        <v>430</v>
      </c>
      <c r="D502" s="2" t="s">
        <v>11</v>
      </c>
      <c r="E502" s="6" t="s">
        <v>10</v>
      </c>
      <c r="F502" s="2">
        <v>348795</v>
      </c>
      <c r="G502" s="2">
        <v>11</v>
      </c>
      <c r="H502" s="2">
        <v>0.78</v>
      </c>
    </row>
    <row r="503" spans="1:8" x14ac:dyDescent="0.25">
      <c r="A503" s="2">
        <v>500</v>
      </c>
      <c r="B503" s="2">
        <v>348175</v>
      </c>
      <c r="C503" s="2" t="s">
        <v>431</v>
      </c>
      <c r="D503" s="2" t="s">
        <v>43</v>
      </c>
      <c r="E503" s="6" t="s">
        <v>10</v>
      </c>
      <c r="F503" s="2">
        <v>348175</v>
      </c>
      <c r="G503" s="2">
        <v>21</v>
      </c>
      <c r="H503" s="2">
        <v>0.73</v>
      </c>
    </row>
    <row r="504" spans="1:8" x14ac:dyDescent="0.25">
      <c r="A504" s="2">
        <v>501</v>
      </c>
      <c r="B504" s="2">
        <v>348194</v>
      </c>
      <c r="C504" s="2" t="s">
        <v>432</v>
      </c>
      <c r="D504" s="2" t="s">
        <v>43</v>
      </c>
      <c r="E504" s="6" t="s">
        <v>10</v>
      </c>
      <c r="F504" s="2">
        <v>348194</v>
      </c>
      <c r="G504" s="2">
        <v>30</v>
      </c>
      <c r="H504" s="2">
        <v>0.24</v>
      </c>
    </row>
    <row r="505" spans="1:8" x14ac:dyDescent="0.25">
      <c r="A505" s="2">
        <v>502</v>
      </c>
      <c r="B505" s="2">
        <v>348800</v>
      </c>
      <c r="C505" s="2" t="s">
        <v>433</v>
      </c>
      <c r="D505" s="2" t="s">
        <v>11</v>
      </c>
      <c r="E505" s="6" t="s">
        <v>10</v>
      </c>
      <c r="F505" s="2">
        <v>348800</v>
      </c>
      <c r="G505" s="2">
        <v>8</v>
      </c>
      <c r="H505" s="2">
        <v>0.47</v>
      </c>
    </row>
    <row r="506" spans="1:8" x14ac:dyDescent="0.25">
      <c r="A506" s="2">
        <v>503</v>
      </c>
      <c r="B506" s="2">
        <v>362727</v>
      </c>
      <c r="C506" s="2" t="s">
        <v>434</v>
      </c>
      <c r="D506" s="2" t="s">
        <v>17</v>
      </c>
      <c r="E506" s="6" t="s">
        <v>10</v>
      </c>
      <c r="F506" s="2">
        <v>362727</v>
      </c>
      <c r="G506" s="2">
        <v>12</v>
      </c>
      <c r="H506" s="2">
        <v>0.36</v>
      </c>
    </row>
    <row r="507" spans="1:8" x14ac:dyDescent="0.25">
      <c r="A507" s="2">
        <v>504</v>
      </c>
      <c r="B507" s="2">
        <v>362787</v>
      </c>
      <c r="C507" s="2" t="s">
        <v>435</v>
      </c>
      <c r="D507" s="2" t="s">
        <v>17</v>
      </c>
      <c r="E507" s="6" t="s">
        <v>10</v>
      </c>
      <c r="F507" s="2">
        <v>362787</v>
      </c>
      <c r="G507" s="2">
        <v>5</v>
      </c>
      <c r="H507" s="2">
        <v>0.83</v>
      </c>
    </row>
    <row r="508" spans="1:8" x14ac:dyDescent="0.25">
      <c r="A508" s="2">
        <v>505</v>
      </c>
      <c r="B508" s="2">
        <v>362797</v>
      </c>
      <c r="C508" s="2" t="s">
        <v>436</v>
      </c>
      <c r="D508" s="2" t="s">
        <v>17</v>
      </c>
      <c r="E508" s="6" t="s">
        <v>10</v>
      </c>
      <c r="F508" s="2">
        <v>362797</v>
      </c>
      <c r="G508" s="2">
        <v>10</v>
      </c>
      <c r="H508" s="2">
        <v>0.72</v>
      </c>
    </row>
    <row r="509" spans="1:8" x14ac:dyDescent="0.25">
      <c r="A509" s="2">
        <v>506</v>
      </c>
      <c r="B509" s="2">
        <v>362709</v>
      </c>
      <c r="C509" s="2" t="s">
        <v>437</v>
      </c>
      <c r="D509" s="2" t="s">
        <v>17</v>
      </c>
      <c r="E509" s="6" t="s">
        <v>10</v>
      </c>
      <c r="F509" s="2">
        <v>362709</v>
      </c>
      <c r="G509" s="2">
        <v>9</v>
      </c>
      <c r="H509" s="2">
        <v>0.49</v>
      </c>
    </row>
    <row r="510" spans="1:8" x14ac:dyDescent="0.25">
      <c r="A510" s="2">
        <v>507</v>
      </c>
      <c r="B510" s="2">
        <v>362712</v>
      </c>
      <c r="C510" s="2" t="s">
        <v>438</v>
      </c>
      <c r="D510" s="2" t="s">
        <v>17</v>
      </c>
      <c r="E510" s="6" t="s">
        <v>10</v>
      </c>
      <c r="F510" s="2">
        <v>362712</v>
      </c>
      <c r="G510" s="2">
        <v>17</v>
      </c>
      <c r="H510" s="2">
        <v>0.48</v>
      </c>
    </row>
    <row r="511" spans="1:8" x14ac:dyDescent="0.25">
      <c r="A511" s="2">
        <v>508</v>
      </c>
      <c r="B511" s="2">
        <v>362726</v>
      </c>
      <c r="C511" s="2" t="s">
        <v>304</v>
      </c>
      <c r="D511" s="2" t="s">
        <v>17</v>
      </c>
      <c r="E511" s="6" t="s">
        <v>10</v>
      </c>
      <c r="F511" s="2">
        <v>362726</v>
      </c>
      <c r="G511" s="2">
        <v>25</v>
      </c>
      <c r="H511" s="2">
        <v>0.72</v>
      </c>
    </row>
    <row r="512" spans="1:8" x14ac:dyDescent="0.25">
      <c r="A512" s="2">
        <v>509</v>
      </c>
      <c r="B512" s="2">
        <v>362654</v>
      </c>
      <c r="C512" s="2" t="s">
        <v>183</v>
      </c>
      <c r="D512" s="2" t="s">
        <v>70</v>
      </c>
      <c r="E512" s="6" t="s">
        <v>10</v>
      </c>
      <c r="F512" s="2">
        <v>362654</v>
      </c>
      <c r="G512" s="2">
        <v>22</v>
      </c>
      <c r="H512" s="2">
        <v>0.55000000000000004</v>
      </c>
    </row>
    <row r="513" spans="1:8" x14ac:dyDescent="0.25">
      <c r="A513" s="2">
        <v>510</v>
      </c>
      <c r="B513" s="2">
        <v>347742</v>
      </c>
      <c r="C513" s="2" t="s">
        <v>439</v>
      </c>
      <c r="D513" s="2" t="s">
        <v>21</v>
      </c>
      <c r="E513" s="6" t="s">
        <v>10</v>
      </c>
      <c r="F513" s="2">
        <v>347742</v>
      </c>
      <c r="G513" s="2">
        <v>19</v>
      </c>
      <c r="H513" s="2">
        <v>0.55000000000000004</v>
      </c>
    </row>
    <row r="514" spans="1:8" x14ac:dyDescent="0.25">
      <c r="A514" s="2">
        <v>511</v>
      </c>
      <c r="B514" s="2">
        <v>347748</v>
      </c>
      <c r="C514" s="2" t="s">
        <v>440</v>
      </c>
      <c r="D514" s="2" t="s">
        <v>21</v>
      </c>
      <c r="E514" s="6" t="s">
        <v>10</v>
      </c>
      <c r="F514" s="2">
        <v>347748</v>
      </c>
      <c r="G514" s="2">
        <v>25</v>
      </c>
      <c r="H514" s="2">
        <v>0.25</v>
      </c>
    </row>
    <row r="515" spans="1:8" x14ac:dyDescent="0.25">
      <c r="A515" s="2">
        <v>512</v>
      </c>
      <c r="B515" s="2">
        <v>347749</v>
      </c>
      <c r="C515" s="2" t="s">
        <v>441</v>
      </c>
      <c r="D515" s="2" t="s">
        <v>21</v>
      </c>
      <c r="E515" s="6" t="s">
        <v>10</v>
      </c>
      <c r="F515" s="2">
        <v>347749</v>
      </c>
      <c r="G515" s="2">
        <v>17</v>
      </c>
      <c r="H515" s="2">
        <v>0.76</v>
      </c>
    </row>
    <row r="516" spans="1:8" x14ac:dyDescent="0.25">
      <c r="A516" s="2">
        <v>513</v>
      </c>
      <c r="B516" s="2">
        <v>347750</v>
      </c>
      <c r="C516" s="2" t="s">
        <v>29</v>
      </c>
      <c r="D516" s="2" t="s">
        <v>21</v>
      </c>
      <c r="E516" s="6" t="s">
        <v>10</v>
      </c>
      <c r="F516" s="2">
        <v>347750</v>
      </c>
      <c r="G516" s="2">
        <v>29</v>
      </c>
      <c r="H516" s="2">
        <v>0.77</v>
      </c>
    </row>
    <row r="517" spans="1:8" x14ac:dyDescent="0.25">
      <c r="A517" s="2">
        <v>514</v>
      </c>
      <c r="B517" s="2">
        <v>347756</v>
      </c>
      <c r="C517" s="2" t="s">
        <v>442</v>
      </c>
      <c r="D517" s="2" t="s">
        <v>21</v>
      </c>
      <c r="E517" s="6" t="s">
        <v>10</v>
      </c>
      <c r="F517" s="2">
        <v>347756</v>
      </c>
      <c r="G517" s="2">
        <v>15</v>
      </c>
      <c r="H517" s="2">
        <v>0.77</v>
      </c>
    </row>
    <row r="518" spans="1:8" x14ac:dyDescent="0.25">
      <c r="A518" s="2">
        <v>515</v>
      </c>
      <c r="B518" s="2">
        <v>347760</v>
      </c>
      <c r="C518" s="2" t="s">
        <v>443</v>
      </c>
      <c r="D518" s="2" t="s">
        <v>21</v>
      </c>
      <c r="E518" s="6" t="s">
        <v>10</v>
      </c>
      <c r="F518" s="2">
        <v>347760</v>
      </c>
      <c r="G518" s="2">
        <v>8</v>
      </c>
      <c r="H518" s="2">
        <v>0.7</v>
      </c>
    </row>
    <row r="519" spans="1:8" x14ac:dyDescent="0.25">
      <c r="A519" s="2">
        <v>516</v>
      </c>
      <c r="B519" s="2">
        <v>347766</v>
      </c>
      <c r="C519" s="2" t="s">
        <v>444</v>
      </c>
      <c r="D519" s="2" t="s">
        <v>21</v>
      </c>
      <c r="E519" s="6" t="s">
        <v>10</v>
      </c>
      <c r="F519" s="2">
        <v>347766</v>
      </c>
      <c r="G519" s="2">
        <v>5</v>
      </c>
      <c r="H519" s="2">
        <v>0.72</v>
      </c>
    </row>
    <row r="520" spans="1:8" x14ac:dyDescent="0.25">
      <c r="A520" s="2">
        <v>517</v>
      </c>
      <c r="B520" s="2">
        <v>347767</v>
      </c>
      <c r="C520" s="2" t="s">
        <v>445</v>
      </c>
      <c r="D520" s="2" t="s">
        <v>21</v>
      </c>
      <c r="E520" s="6" t="s">
        <v>10</v>
      </c>
      <c r="F520" s="2">
        <v>347767</v>
      </c>
      <c r="G520" s="2">
        <v>30</v>
      </c>
      <c r="H520" s="2">
        <v>0.72</v>
      </c>
    </row>
    <row r="521" spans="1:8" x14ac:dyDescent="0.25">
      <c r="A521" s="2">
        <v>518</v>
      </c>
      <c r="B521" s="2">
        <v>348464</v>
      </c>
      <c r="C521" s="2" t="s">
        <v>446</v>
      </c>
      <c r="D521" s="2" t="s">
        <v>65</v>
      </c>
      <c r="E521" s="6" t="s">
        <v>10</v>
      </c>
      <c r="F521" s="2">
        <v>348464</v>
      </c>
      <c r="G521" s="2">
        <v>9</v>
      </c>
      <c r="H521" s="2">
        <v>0.83</v>
      </c>
    </row>
    <row r="522" spans="1:8" x14ac:dyDescent="0.25">
      <c r="A522" s="2">
        <v>519</v>
      </c>
      <c r="B522" s="2">
        <v>348466</v>
      </c>
      <c r="C522" s="2" t="s">
        <v>447</v>
      </c>
      <c r="D522" s="2" t="s">
        <v>65</v>
      </c>
      <c r="E522" s="6" t="s">
        <v>10</v>
      </c>
      <c r="F522" s="2">
        <v>348466</v>
      </c>
      <c r="G522" s="2">
        <v>8</v>
      </c>
      <c r="H522" s="2">
        <v>0.48</v>
      </c>
    </row>
    <row r="523" spans="1:8" x14ac:dyDescent="0.25">
      <c r="A523" s="2">
        <v>520</v>
      </c>
      <c r="B523" s="2">
        <v>362786</v>
      </c>
      <c r="C523" s="2" t="s">
        <v>448</v>
      </c>
      <c r="D523" s="2" t="s">
        <v>17</v>
      </c>
      <c r="E523" s="6" t="s">
        <v>10</v>
      </c>
      <c r="F523" s="2">
        <v>362786</v>
      </c>
      <c r="G523" s="2">
        <v>9</v>
      </c>
      <c r="H523" s="2">
        <v>0.15</v>
      </c>
    </row>
    <row r="524" spans="1:8" x14ac:dyDescent="0.25">
      <c r="A524" s="2">
        <v>521</v>
      </c>
      <c r="B524" s="2">
        <v>362801</v>
      </c>
      <c r="C524" s="2" t="s">
        <v>449</v>
      </c>
      <c r="D524" s="2" t="s">
        <v>65</v>
      </c>
      <c r="E524" s="6" t="s">
        <v>10</v>
      </c>
      <c r="F524" s="2">
        <v>362801</v>
      </c>
      <c r="G524" s="2">
        <v>6</v>
      </c>
      <c r="H524" s="2">
        <v>0.24</v>
      </c>
    </row>
    <row r="525" spans="1:8" x14ac:dyDescent="0.25">
      <c r="A525" s="2">
        <v>522</v>
      </c>
      <c r="B525" s="2">
        <v>348174</v>
      </c>
      <c r="C525" s="2" t="s">
        <v>450</v>
      </c>
      <c r="D525" s="2" t="s">
        <v>43</v>
      </c>
      <c r="E525" s="6" t="s">
        <v>10</v>
      </c>
      <c r="F525" s="2">
        <v>348174</v>
      </c>
      <c r="G525" s="2">
        <v>27</v>
      </c>
      <c r="H525" s="2">
        <v>0.83</v>
      </c>
    </row>
    <row r="526" spans="1:8" x14ac:dyDescent="0.25">
      <c r="A526" s="2">
        <v>523</v>
      </c>
      <c r="B526" s="2">
        <v>348480</v>
      </c>
      <c r="C526" s="2" t="s">
        <v>451</v>
      </c>
      <c r="D526" s="2" t="s">
        <v>17</v>
      </c>
      <c r="E526" s="6" t="s">
        <v>10</v>
      </c>
      <c r="F526" s="2">
        <v>348480</v>
      </c>
      <c r="G526" s="2">
        <v>5</v>
      </c>
      <c r="H526" s="2">
        <v>0.67</v>
      </c>
    </row>
    <row r="527" spans="1:8" x14ac:dyDescent="0.25">
      <c r="A527" s="2">
        <v>524</v>
      </c>
      <c r="B527" s="2">
        <v>347885</v>
      </c>
      <c r="C527" s="2" t="s">
        <v>452</v>
      </c>
      <c r="D527" s="2" t="s">
        <v>14</v>
      </c>
      <c r="E527" s="6" t="s">
        <v>10</v>
      </c>
      <c r="F527" s="2">
        <v>347885</v>
      </c>
      <c r="G527" s="2">
        <v>29</v>
      </c>
      <c r="H527" s="2">
        <v>0.88</v>
      </c>
    </row>
    <row r="528" spans="1:8" x14ac:dyDescent="0.25">
      <c r="A528" s="2">
        <v>525</v>
      </c>
      <c r="B528" s="2">
        <v>347985</v>
      </c>
      <c r="C528" s="2" t="s">
        <v>156</v>
      </c>
      <c r="D528" s="2" t="s">
        <v>72</v>
      </c>
      <c r="E528" s="6" t="s">
        <v>10</v>
      </c>
      <c r="F528" s="2">
        <v>347985</v>
      </c>
      <c r="G528" s="2">
        <v>18</v>
      </c>
      <c r="H528" s="2">
        <v>0.67</v>
      </c>
    </row>
    <row r="529" spans="1:8" x14ac:dyDescent="0.25">
      <c r="A529" s="2">
        <v>526</v>
      </c>
      <c r="B529" s="2">
        <v>348165</v>
      </c>
      <c r="C529" s="2" t="s">
        <v>76</v>
      </c>
      <c r="D529" s="2" t="s">
        <v>65</v>
      </c>
      <c r="E529" s="6" t="s">
        <v>10</v>
      </c>
      <c r="F529" s="2">
        <v>348165</v>
      </c>
      <c r="G529" s="2">
        <v>21</v>
      </c>
      <c r="H529" s="2">
        <v>0.21</v>
      </c>
    </row>
    <row r="530" spans="1:8" x14ac:dyDescent="0.25">
      <c r="A530" s="2">
        <v>527</v>
      </c>
      <c r="B530" s="2">
        <v>348236</v>
      </c>
      <c r="C530" s="2" t="s">
        <v>354</v>
      </c>
      <c r="D530" s="2" t="s">
        <v>61</v>
      </c>
      <c r="E530" s="6" t="s">
        <v>10</v>
      </c>
      <c r="F530" s="2">
        <v>348236</v>
      </c>
      <c r="G530" s="2">
        <v>17</v>
      </c>
      <c r="H530" s="2">
        <v>0.86</v>
      </c>
    </row>
    <row r="531" spans="1:8" x14ac:dyDescent="0.25">
      <c r="A531" s="2">
        <v>528</v>
      </c>
      <c r="B531" s="2">
        <v>362796</v>
      </c>
      <c r="C531" s="2" t="s">
        <v>453</v>
      </c>
      <c r="D531" s="2" t="s">
        <v>17</v>
      </c>
      <c r="E531" s="6" t="s">
        <v>10</v>
      </c>
      <c r="F531" s="2">
        <v>362796</v>
      </c>
      <c r="G531" s="2">
        <v>8</v>
      </c>
      <c r="H531" s="2">
        <v>0.39</v>
      </c>
    </row>
    <row r="532" spans="1:8" x14ac:dyDescent="0.25">
      <c r="A532" s="2">
        <v>529</v>
      </c>
      <c r="B532" s="2">
        <v>362800</v>
      </c>
      <c r="C532" s="2" t="s">
        <v>454</v>
      </c>
      <c r="D532" s="2" t="s">
        <v>17</v>
      </c>
      <c r="E532" s="6" t="s">
        <v>10</v>
      </c>
      <c r="F532" s="2">
        <v>362800</v>
      </c>
      <c r="G532" s="2">
        <v>30</v>
      </c>
      <c r="H532" s="2">
        <v>0.25</v>
      </c>
    </row>
    <row r="533" spans="1:8" x14ac:dyDescent="0.25">
      <c r="A533" s="2">
        <v>530</v>
      </c>
      <c r="B533" s="2">
        <v>362795</v>
      </c>
      <c r="C533" s="2" t="s">
        <v>455</v>
      </c>
      <c r="D533" s="2" t="s">
        <v>17</v>
      </c>
      <c r="E533" s="6" t="s">
        <v>10</v>
      </c>
      <c r="F533" s="2">
        <v>362795</v>
      </c>
      <c r="G533" s="2">
        <v>10</v>
      </c>
      <c r="H533" s="2">
        <v>0.62</v>
      </c>
    </row>
    <row r="534" spans="1:8" x14ac:dyDescent="0.25">
      <c r="A534" s="2">
        <v>531</v>
      </c>
      <c r="B534" s="2">
        <v>362799</v>
      </c>
      <c r="C534" s="2" t="s">
        <v>456</v>
      </c>
      <c r="D534" s="2" t="s">
        <v>17</v>
      </c>
      <c r="E534" s="6" t="s">
        <v>10</v>
      </c>
      <c r="F534" s="2">
        <v>362799</v>
      </c>
      <c r="G534" s="2">
        <v>30</v>
      </c>
      <c r="H534" s="2">
        <v>0.45</v>
      </c>
    </row>
    <row r="535" spans="1:8" x14ac:dyDescent="0.25">
      <c r="A535" s="2">
        <v>532</v>
      </c>
      <c r="B535" s="2">
        <v>362802</v>
      </c>
      <c r="C535" s="2" t="s">
        <v>457</v>
      </c>
      <c r="D535" s="2" t="s">
        <v>17</v>
      </c>
      <c r="E535" s="6" t="s">
        <v>10</v>
      </c>
      <c r="F535" s="2">
        <v>362802</v>
      </c>
      <c r="G535" s="2">
        <v>5</v>
      </c>
      <c r="H535" s="2">
        <v>0.89</v>
      </c>
    </row>
    <row r="536" spans="1:8" x14ac:dyDescent="0.25">
      <c r="A536" s="2">
        <v>533</v>
      </c>
      <c r="B536" s="2">
        <v>362794</v>
      </c>
      <c r="C536" s="2" t="s">
        <v>458</v>
      </c>
      <c r="D536" s="2" t="s">
        <v>17</v>
      </c>
      <c r="E536" s="6" t="s">
        <v>10</v>
      </c>
      <c r="F536" s="2">
        <v>362794</v>
      </c>
      <c r="G536" s="2">
        <v>23</v>
      </c>
      <c r="H536" s="2">
        <v>0.27</v>
      </c>
    </row>
    <row r="537" spans="1:8" x14ac:dyDescent="0.25">
      <c r="A537" s="2">
        <v>534</v>
      </c>
      <c r="B537" s="2">
        <v>348876</v>
      </c>
      <c r="C537" s="2" t="s">
        <v>459</v>
      </c>
      <c r="D537" s="2" t="s">
        <v>17</v>
      </c>
      <c r="E537" s="6" t="s">
        <v>10</v>
      </c>
      <c r="F537" s="2">
        <v>348876</v>
      </c>
      <c r="G537" s="2">
        <v>15</v>
      </c>
      <c r="H537" s="2">
        <v>0.48</v>
      </c>
    </row>
    <row r="538" spans="1:8" x14ac:dyDescent="0.25">
      <c r="A538" s="2">
        <v>535</v>
      </c>
      <c r="B538" s="2">
        <v>348877</v>
      </c>
      <c r="C538" s="2" t="s">
        <v>460</v>
      </c>
      <c r="D538" s="2" t="s">
        <v>17</v>
      </c>
      <c r="E538" s="6" t="s">
        <v>10</v>
      </c>
      <c r="F538" s="2">
        <v>348877</v>
      </c>
      <c r="G538" s="2">
        <v>12</v>
      </c>
      <c r="H538" s="2">
        <v>0.18</v>
      </c>
    </row>
    <row r="539" spans="1:8" x14ac:dyDescent="0.25">
      <c r="A539" s="2">
        <v>536</v>
      </c>
      <c r="B539" s="2">
        <v>348878</v>
      </c>
      <c r="C539" s="2" t="s">
        <v>461</v>
      </c>
      <c r="D539" s="2" t="s">
        <v>17</v>
      </c>
      <c r="E539" s="6" t="s">
        <v>10</v>
      </c>
      <c r="F539" s="2">
        <v>348878</v>
      </c>
      <c r="G539" s="2">
        <v>30</v>
      </c>
      <c r="H539" s="2">
        <v>0.67</v>
      </c>
    </row>
    <row r="540" spans="1:8" x14ac:dyDescent="0.25">
      <c r="A540" s="2">
        <v>537</v>
      </c>
      <c r="B540" s="2">
        <v>362798</v>
      </c>
      <c r="C540" s="2" t="s">
        <v>462</v>
      </c>
      <c r="D540" s="2" t="s">
        <v>17</v>
      </c>
      <c r="E540" s="6" t="s">
        <v>10</v>
      </c>
      <c r="F540" s="2">
        <v>362798</v>
      </c>
      <c r="G540" s="2">
        <v>22</v>
      </c>
      <c r="H540" s="2">
        <v>0.88</v>
      </c>
    </row>
    <row r="541" spans="1:8" x14ac:dyDescent="0.25">
      <c r="A541" s="2">
        <v>538</v>
      </c>
      <c r="B541" s="2">
        <v>348597</v>
      </c>
      <c r="C541" s="2" t="s">
        <v>463</v>
      </c>
      <c r="D541" s="2" t="s">
        <v>65</v>
      </c>
      <c r="E541" s="6" t="s">
        <v>10</v>
      </c>
      <c r="F541" s="2">
        <v>348597</v>
      </c>
      <c r="G541" s="2">
        <v>15</v>
      </c>
      <c r="H541" s="2">
        <v>0.74</v>
      </c>
    </row>
    <row r="542" spans="1:8" x14ac:dyDescent="0.25">
      <c r="A542" s="2">
        <v>539</v>
      </c>
      <c r="B542" s="2">
        <v>362702</v>
      </c>
      <c r="C542" s="2" t="s">
        <v>464</v>
      </c>
      <c r="D542" s="2" t="s">
        <v>43</v>
      </c>
      <c r="E542" s="6" t="s">
        <v>10</v>
      </c>
      <c r="F542" s="2">
        <v>362702</v>
      </c>
      <c r="G542" s="2">
        <v>22</v>
      </c>
      <c r="H542" s="2">
        <v>0.26</v>
      </c>
    </row>
    <row r="543" spans="1:8" x14ac:dyDescent="0.25">
      <c r="A543" s="2">
        <v>540</v>
      </c>
      <c r="B543" s="2">
        <v>362803</v>
      </c>
      <c r="C543" s="2" t="s">
        <v>465</v>
      </c>
      <c r="D543" s="2" t="s">
        <v>17</v>
      </c>
      <c r="E543" s="6" t="s">
        <v>10</v>
      </c>
      <c r="F543" s="2">
        <v>362803</v>
      </c>
      <c r="G543" s="2">
        <v>6</v>
      </c>
      <c r="H543" s="2">
        <v>0.17</v>
      </c>
    </row>
    <row r="544" spans="1:8" x14ac:dyDescent="0.25">
      <c r="A544" s="2">
        <v>541</v>
      </c>
      <c r="B544" s="2">
        <v>348602</v>
      </c>
      <c r="C544" s="2" t="s">
        <v>466</v>
      </c>
      <c r="D544" s="2" t="s">
        <v>14</v>
      </c>
      <c r="E544" s="6" t="s">
        <v>10</v>
      </c>
      <c r="F544" s="2">
        <v>348602</v>
      </c>
      <c r="G544" s="2">
        <v>30</v>
      </c>
      <c r="H544" s="2">
        <v>0.43</v>
      </c>
    </row>
    <row r="545" spans="1:8" x14ac:dyDescent="0.25">
      <c r="A545" s="2">
        <v>542</v>
      </c>
      <c r="B545" s="2">
        <v>364185</v>
      </c>
      <c r="C545" s="2" t="s">
        <v>467</v>
      </c>
      <c r="D545" s="2" t="s">
        <v>61</v>
      </c>
      <c r="E545" s="6" t="s">
        <v>10</v>
      </c>
      <c r="F545" s="2">
        <v>364185</v>
      </c>
      <c r="G545" s="2">
        <v>11</v>
      </c>
      <c r="H545" s="2">
        <v>0.32</v>
      </c>
    </row>
    <row r="546" spans="1:8" x14ac:dyDescent="0.25">
      <c r="A546" s="2">
        <v>543</v>
      </c>
      <c r="B546" s="2">
        <v>348760</v>
      </c>
      <c r="C546" s="2" t="s">
        <v>468</v>
      </c>
      <c r="D546" s="2" t="s">
        <v>17</v>
      </c>
      <c r="E546" s="6" t="s">
        <v>10</v>
      </c>
      <c r="F546" s="2">
        <v>348760</v>
      </c>
      <c r="G546" s="2">
        <v>22</v>
      </c>
      <c r="H546" s="2">
        <v>0.36</v>
      </c>
    </row>
    <row r="547" spans="1:8" x14ac:dyDescent="0.25">
      <c r="A547" s="2">
        <v>544</v>
      </c>
      <c r="B547" s="2">
        <v>347581</v>
      </c>
      <c r="C547" s="2" t="s">
        <v>381</v>
      </c>
      <c r="D547" s="2" t="s">
        <v>21</v>
      </c>
      <c r="E547" s="6" t="s">
        <v>10</v>
      </c>
      <c r="F547" s="2">
        <v>347581</v>
      </c>
      <c r="G547" s="2">
        <v>9</v>
      </c>
      <c r="H547" s="2">
        <v>0.79</v>
      </c>
    </row>
    <row r="548" spans="1:8" x14ac:dyDescent="0.25">
      <c r="A548" s="2">
        <v>545</v>
      </c>
      <c r="B548" s="2">
        <v>348003</v>
      </c>
      <c r="C548" s="2" t="s">
        <v>469</v>
      </c>
      <c r="D548" s="2" t="s">
        <v>14</v>
      </c>
      <c r="E548" s="6" t="s">
        <v>10</v>
      </c>
      <c r="F548" s="2">
        <v>348003</v>
      </c>
      <c r="G548" s="2">
        <v>8</v>
      </c>
      <c r="H548" s="2">
        <v>0.68</v>
      </c>
    </row>
    <row r="549" spans="1:8" x14ac:dyDescent="0.25">
      <c r="A549" s="2">
        <v>546</v>
      </c>
      <c r="B549" s="2">
        <v>348583</v>
      </c>
      <c r="C549" s="2" t="s">
        <v>470</v>
      </c>
      <c r="D549" s="2" t="s">
        <v>65</v>
      </c>
      <c r="E549" s="6" t="s">
        <v>10</v>
      </c>
      <c r="F549" s="2">
        <v>348583</v>
      </c>
      <c r="G549" s="2">
        <v>28</v>
      </c>
      <c r="H549" s="2">
        <v>0.9</v>
      </c>
    </row>
    <row r="550" spans="1:8" x14ac:dyDescent="0.25">
      <c r="A550" s="2">
        <v>547</v>
      </c>
      <c r="B550" s="2">
        <v>348594</v>
      </c>
      <c r="C550" s="2" t="s">
        <v>471</v>
      </c>
      <c r="D550" s="2" t="s">
        <v>65</v>
      </c>
      <c r="E550" s="6" t="s">
        <v>10</v>
      </c>
      <c r="F550" s="2">
        <v>348594</v>
      </c>
      <c r="G550" s="2">
        <v>22</v>
      </c>
      <c r="H550" s="2">
        <v>0.19</v>
      </c>
    </row>
    <row r="551" spans="1:8" x14ac:dyDescent="0.25">
      <c r="A551" s="2">
        <v>548</v>
      </c>
      <c r="B551" s="2">
        <v>348288</v>
      </c>
      <c r="C551" s="2" t="s">
        <v>472</v>
      </c>
      <c r="D551" s="2" t="s">
        <v>65</v>
      </c>
      <c r="E551" s="6" t="s">
        <v>10</v>
      </c>
      <c r="F551" s="2">
        <v>348288</v>
      </c>
      <c r="G551" s="2">
        <v>16</v>
      </c>
      <c r="H551" s="2">
        <v>0.77</v>
      </c>
    </row>
    <row r="552" spans="1:8" x14ac:dyDescent="0.25">
      <c r="A552" s="2">
        <v>549</v>
      </c>
      <c r="B552" s="2">
        <v>364298</v>
      </c>
      <c r="C552" s="2" t="s">
        <v>473</v>
      </c>
      <c r="D552" s="2" t="s">
        <v>61</v>
      </c>
      <c r="E552" s="6" t="s">
        <v>10</v>
      </c>
      <c r="F552" s="2">
        <v>364298</v>
      </c>
      <c r="G552" s="2">
        <v>8</v>
      </c>
      <c r="H552" s="2">
        <v>0.26</v>
      </c>
    </row>
    <row r="553" spans="1:8" x14ac:dyDescent="0.25">
      <c r="A553" s="2">
        <v>550</v>
      </c>
      <c r="B553" s="2">
        <v>348199</v>
      </c>
      <c r="C553" s="2" t="s">
        <v>474</v>
      </c>
      <c r="D553" s="2" t="s">
        <v>43</v>
      </c>
      <c r="E553" s="6" t="s">
        <v>10</v>
      </c>
      <c r="F553" s="2">
        <v>348199</v>
      </c>
      <c r="G553" s="2">
        <v>27</v>
      </c>
      <c r="H553" s="2">
        <v>0.65</v>
      </c>
    </row>
    <row r="554" spans="1:8" x14ac:dyDescent="0.25">
      <c r="A554" s="2">
        <v>551</v>
      </c>
      <c r="B554" s="2">
        <v>353721</v>
      </c>
      <c r="C554" s="2" t="s">
        <v>475</v>
      </c>
      <c r="D554" s="2" t="s">
        <v>43</v>
      </c>
      <c r="E554" s="6" t="s">
        <v>10</v>
      </c>
      <c r="F554" s="2">
        <v>353721</v>
      </c>
      <c r="G554" s="2">
        <v>26</v>
      </c>
      <c r="H554" s="2">
        <v>0.76</v>
      </c>
    </row>
    <row r="555" spans="1:8" x14ac:dyDescent="0.25">
      <c r="A555" s="2">
        <v>552</v>
      </c>
      <c r="B555" s="2">
        <v>347871</v>
      </c>
      <c r="C555" s="2" t="s">
        <v>476</v>
      </c>
      <c r="D555" s="2" t="s">
        <v>14</v>
      </c>
      <c r="E555" s="6" t="s">
        <v>10</v>
      </c>
      <c r="F555" s="2">
        <v>347871</v>
      </c>
      <c r="G555" s="2">
        <v>8</v>
      </c>
      <c r="H555" s="2">
        <v>0.25</v>
      </c>
    </row>
    <row r="556" spans="1:8" x14ac:dyDescent="0.25">
      <c r="A556" s="2">
        <v>553</v>
      </c>
      <c r="B556" s="2">
        <v>362722</v>
      </c>
      <c r="C556" s="2" t="s">
        <v>477</v>
      </c>
      <c r="D556" s="2" t="s">
        <v>17</v>
      </c>
      <c r="E556" s="6" t="s">
        <v>10</v>
      </c>
      <c r="F556" s="2">
        <v>362722</v>
      </c>
      <c r="G556" s="2">
        <v>9</v>
      </c>
      <c r="H556" s="2">
        <v>0.38</v>
      </c>
    </row>
    <row r="557" spans="1:8" x14ac:dyDescent="0.25">
      <c r="A557" s="2">
        <v>554</v>
      </c>
      <c r="B557" s="2">
        <v>362724</v>
      </c>
      <c r="C557" s="2" t="s">
        <v>478</v>
      </c>
      <c r="D557" s="2" t="s">
        <v>17</v>
      </c>
      <c r="E557" s="6" t="s">
        <v>10</v>
      </c>
      <c r="F557" s="2">
        <v>362724</v>
      </c>
      <c r="G557" s="2">
        <v>14</v>
      </c>
      <c r="H557" s="2">
        <v>0.45</v>
      </c>
    </row>
    <row r="558" spans="1:8" x14ac:dyDescent="0.25">
      <c r="A558" s="2">
        <v>555</v>
      </c>
      <c r="B558" s="2">
        <v>348358</v>
      </c>
      <c r="C558" s="2" t="s">
        <v>479</v>
      </c>
      <c r="D558" s="2" t="s">
        <v>17</v>
      </c>
      <c r="E558" s="6" t="s">
        <v>10</v>
      </c>
      <c r="F558" s="2">
        <v>348358</v>
      </c>
      <c r="G558" s="2">
        <v>20</v>
      </c>
      <c r="H558" s="2">
        <v>0.48</v>
      </c>
    </row>
    <row r="559" spans="1:8" x14ac:dyDescent="0.25">
      <c r="A559" s="2">
        <v>556</v>
      </c>
      <c r="B559" s="2">
        <v>348620</v>
      </c>
      <c r="C559" s="2" t="s">
        <v>480</v>
      </c>
      <c r="D559" s="2" t="s">
        <v>65</v>
      </c>
      <c r="E559" s="6" t="s">
        <v>10</v>
      </c>
      <c r="F559" s="2">
        <v>348620</v>
      </c>
      <c r="G559" s="2">
        <v>15</v>
      </c>
      <c r="H559" s="2">
        <v>0.2</v>
      </c>
    </row>
    <row r="560" spans="1:8" x14ac:dyDescent="0.25">
      <c r="A560" s="2">
        <v>557</v>
      </c>
      <c r="B560" s="2">
        <v>348622</v>
      </c>
      <c r="C560" s="2" t="s">
        <v>481</v>
      </c>
      <c r="D560" s="2" t="s">
        <v>65</v>
      </c>
      <c r="E560" s="6" t="s">
        <v>10</v>
      </c>
      <c r="F560" s="2">
        <v>348622</v>
      </c>
      <c r="G560" s="2">
        <v>12</v>
      </c>
      <c r="H560" s="2">
        <v>0.28999999999999998</v>
      </c>
    </row>
    <row r="561" spans="1:8" x14ac:dyDescent="0.25">
      <c r="A561" s="2">
        <v>558</v>
      </c>
      <c r="B561" s="2">
        <v>348627</v>
      </c>
      <c r="C561" s="2" t="s">
        <v>482</v>
      </c>
      <c r="D561" s="2" t="s">
        <v>65</v>
      </c>
      <c r="E561" s="6" t="s">
        <v>10</v>
      </c>
      <c r="F561" s="2">
        <v>348627</v>
      </c>
      <c r="G561" s="2">
        <v>7</v>
      </c>
      <c r="H561" s="2">
        <v>0.26</v>
      </c>
    </row>
    <row r="562" spans="1:8" x14ac:dyDescent="0.25">
      <c r="A562" s="2">
        <v>559</v>
      </c>
      <c r="B562" s="2">
        <v>348803</v>
      </c>
      <c r="C562" s="2" t="s">
        <v>483</v>
      </c>
      <c r="D562" s="2" t="s">
        <v>17</v>
      </c>
      <c r="E562" s="6" t="s">
        <v>10</v>
      </c>
      <c r="F562" s="2">
        <v>348803</v>
      </c>
      <c r="G562" s="2">
        <v>28</v>
      </c>
      <c r="H562" s="2">
        <v>0.67</v>
      </c>
    </row>
    <row r="563" spans="1:8" x14ac:dyDescent="0.25">
      <c r="A563" s="2">
        <v>560</v>
      </c>
      <c r="B563" s="2">
        <v>348562</v>
      </c>
      <c r="C563" s="2" t="s">
        <v>484</v>
      </c>
      <c r="D563" s="2" t="s">
        <v>21</v>
      </c>
      <c r="E563" s="6" t="s">
        <v>10</v>
      </c>
      <c r="F563" s="2">
        <v>348562</v>
      </c>
      <c r="G563" s="2">
        <v>9</v>
      </c>
      <c r="H563" s="2">
        <v>0.25</v>
      </c>
    </row>
    <row r="564" spans="1:8" x14ac:dyDescent="0.25">
      <c r="A564" s="2">
        <v>561</v>
      </c>
      <c r="B564" s="2">
        <v>348359</v>
      </c>
      <c r="C564" s="2" t="s">
        <v>479</v>
      </c>
      <c r="D564" s="2" t="s">
        <v>17</v>
      </c>
      <c r="E564" s="6" t="s">
        <v>10</v>
      </c>
      <c r="F564" s="2">
        <v>348359</v>
      </c>
      <c r="G564" s="2">
        <v>13</v>
      </c>
      <c r="H564" s="2">
        <v>0.84</v>
      </c>
    </row>
    <row r="565" spans="1:8" x14ac:dyDescent="0.25">
      <c r="A565" s="2">
        <v>562</v>
      </c>
      <c r="B565" s="2">
        <v>348879</v>
      </c>
      <c r="C565" s="2" t="s">
        <v>485</v>
      </c>
      <c r="D565" s="2" t="s">
        <v>17</v>
      </c>
      <c r="E565" s="6" t="s">
        <v>10</v>
      </c>
      <c r="F565" s="2">
        <v>348879</v>
      </c>
      <c r="G565" s="2">
        <v>15</v>
      </c>
      <c r="H565" s="2">
        <v>0.38</v>
      </c>
    </row>
    <row r="566" spans="1:8" x14ac:dyDescent="0.25">
      <c r="A566" s="2">
        <v>563</v>
      </c>
      <c r="B566" s="2">
        <v>347604</v>
      </c>
      <c r="C566" s="2" t="s">
        <v>207</v>
      </c>
      <c r="D566" s="2" t="s">
        <v>21</v>
      </c>
      <c r="E566" s="6" t="s">
        <v>10</v>
      </c>
      <c r="F566" s="2">
        <v>347604</v>
      </c>
      <c r="G566" s="2">
        <v>25</v>
      </c>
      <c r="H566" s="2">
        <v>0.36</v>
      </c>
    </row>
    <row r="567" spans="1:8" x14ac:dyDescent="0.25">
      <c r="A567" s="2">
        <v>564</v>
      </c>
      <c r="B567" s="2">
        <v>353551</v>
      </c>
      <c r="C567" s="2" t="s">
        <v>486</v>
      </c>
      <c r="D567" s="2" t="s">
        <v>21</v>
      </c>
      <c r="E567" s="6" t="s">
        <v>10</v>
      </c>
      <c r="F567" s="2">
        <v>353551</v>
      </c>
      <c r="G567" s="2">
        <v>28</v>
      </c>
      <c r="H567" s="2">
        <v>0.56999999999999995</v>
      </c>
    </row>
    <row r="568" spans="1:8" x14ac:dyDescent="0.25">
      <c r="A568" s="2">
        <v>565</v>
      </c>
      <c r="B568" s="2">
        <v>353552</v>
      </c>
      <c r="C568" s="2" t="s">
        <v>20</v>
      </c>
      <c r="D568" s="2" t="s">
        <v>21</v>
      </c>
      <c r="E568" s="6" t="s">
        <v>10</v>
      </c>
      <c r="F568" s="2">
        <v>353552</v>
      </c>
      <c r="G568" s="2">
        <v>18</v>
      </c>
      <c r="H568" s="2">
        <v>0.19</v>
      </c>
    </row>
    <row r="569" spans="1:8" x14ac:dyDescent="0.25">
      <c r="A569" s="2">
        <v>566</v>
      </c>
      <c r="B569" s="2">
        <v>348567</v>
      </c>
      <c r="C569" s="2" t="s">
        <v>487</v>
      </c>
      <c r="D569" s="2" t="s">
        <v>32</v>
      </c>
      <c r="E569" s="6" t="s">
        <v>10</v>
      </c>
      <c r="F569" s="2">
        <v>348567</v>
      </c>
      <c r="G569" s="2">
        <v>19</v>
      </c>
      <c r="H569" s="2">
        <v>0.2</v>
      </c>
    </row>
    <row r="570" spans="1:8" x14ac:dyDescent="0.25">
      <c r="A570" s="2">
        <v>567</v>
      </c>
      <c r="B570" s="2">
        <v>348556</v>
      </c>
      <c r="C570" s="2" t="s">
        <v>488</v>
      </c>
      <c r="D570" s="2" t="s">
        <v>65</v>
      </c>
      <c r="E570" s="6" t="s">
        <v>10</v>
      </c>
      <c r="F570" s="2">
        <v>348556</v>
      </c>
      <c r="G570" s="2">
        <v>12</v>
      </c>
      <c r="H570" s="2">
        <v>0.51</v>
      </c>
    </row>
    <row r="571" spans="1:8" x14ac:dyDescent="0.25">
      <c r="A571" s="2">
        <v>568</v>
      </c>
      <c r="B571" s="2">
        <v>348454</v>
      </c>
      <c r="C571" s="2" t="s">
        <v>489</v>
      </c>
      <c r="D571" s="2" t="s">
        <v>11</v>
      </c>
      <c r="E571" s="6" t="s">
        <v>10</v>
      </c>
      <c r="F571" s="2">
        <v>348454</v>
      </c>
      <c r="G571" s="2">
        <v>22</v>
      </c>
      <c r="H571" s="2">
        <v>0.79</v>
      </c>
    </row>
    <row r="572" spans="1:8" x14ac:dyDescent="0.25">
      <c r="A572" s="2">
        <v>569</v>
      </c>
      <c r="B572" s="2">
        <v>364409</v>
      </c>
      <c r="C572" s="2" t="s">
        <v>490</v>
      </c>
      <c r="D572" s="2" t="s">
        <v>14</v>
      </c>
      <c r="E572" s="6" t="s">
        <v>10</v>
      </c>
      <c r="F572" s="2">
        <v>364409</v>
      </c>
      <c r="G572" s="2">
        <v>18</v>
      </c>
      <c r="H572" s="2">
        <v>0.34</v>
      </c>
    </row>
    <row r="573" spans="1:8" x14ac:dyDescent="0.25">
      <c r="A573" s="2">
        <v>570</v>
      </c>
      <c r="B573" s="2">
        <v>348494</v>
      </c>
      <c r="C573" s="2" t="s">
        <v>491</v>
      </c>
      <c r="D573" s="2" t="s">
        <v>21</v>
      </c>
      <c r="E573" s="6" t="s">
        <v>10</v>
      </c>
      <c r="F573" s="2">
        <v>348494</v>
      </c>
      <c r="G573" s="2">
        <v>10</v>
      </c>
      <c r="H573" s="2">
        <v>0.89</v>
      </c>
    </row>
    <row r="574" spans="1:8" x14ac:dyDescent="0.25">
      <c r="A574" s="2">
        <v>571</v>
      </c>
      <c r="B574" s="2">
        <v>348495</v>
      </c>
      <c r="C574" s="2" t="s">
        <v>491</v>
      </c>
      <c r="D574" s="2" t="s">
        <v>21</v>
      </c>
      <c r="E574" s="6" t="s">
        <v>10</v>
      </c>
      <c r="F574" s="2">
        <v>348495</v>
      </c>
      <c r="G574" s="2">
        <v>10</v>
      </c>
      <c r="H574" s="2">
        <v>0.11</v>
      </c>
    </row>
    <row r="575" spans="1:8" x14ac:dyDescent="0.25">
      <c r="A575" s="2">
        <v>572</v>
      </c>
      <c r="B575" s="2">
        <v>348497</v>
      </c>
      <c r="C575" s="2" t="s">
        <v>492</v>
      </c>
      <c r="D575" s="2" t="s">
        <v>21</v>
      </c>
      <c r="E575" s="6" t="s">
        <v>10</v>
      </c>
      <c r="F575" s="2">
        <v>348497</v>
      </c>
      <c r="G575" s="2">
        <v>10</v>
      </c>
      <c r="H575" s="2">
        <v>0.48</v>
      </c>
    </row>
    <row r="576" spans="1:8" x14ac:dyDescent="0.25">
      <c r="A576" s="2">
        <v>573</v>
      </c>
      <c r="B576" s="2">
        <v>348498</v>
      </c>
      <c r="C576" s="2" t="s">
        <v>493</v>
      </c>
      <c r="D576" s="2" t="s">
        <v>23</v>
      </c>
      <c r="E576" s="6" t="s">
        <v>10</v>
      </c>
      <c r="F576" s="2">
        <v>348498</v>
      </c>
      <c r="G576" s="2">
        <v>24</v>
      </c>
      <c r="H576" s="2">
        <v>0.88</v>
      </c>
    </row>
    <row r="577" spans="1:8" x14ac:dyDescent="0.25">
      <c r="A577" s="2">
        <v>574</v>
      </c>
      <c r="B577" s="2">
        <v>348500</v>
      </c>
      <c r="C577" s="2" t="s">
        <v>494</v>
      </c>
      <c r="D577" s="2" t="s">
        <v>21</v>
      </c>
      <c r="E577" s="6" t="s">
        <v>10</v>
      </c>
      <c r="F577" s="2">
        <v>348500</v>
      </c>
      <c r="G577" s="2">
        <v>9</v>
      </c>
      <c r="H577" s="2">
        <v>0.4</v>
      </c>
    </row>
    <row r="578" spans="1:8" x14ac:dyDescent="0.25">
      <c r="A578" s="2">
        <v>575</v>
      </c>
      <c r="B578" s="2">
        <v>348505</v>
      </c>
      <c r="C578" s="2" t="s">
        <v>495</v>
      </c>
      <c r="D578" s="2" t="s">
        <v>21</v>
      </c>
      <c r="E578" s="6" t="s">
        <v>10</v>
      </c>
      <c r="F578" s="2">
        <v>348505</v>
      </c>
      <c r="G578" s="2">
        <v>22</v>
      </c>
      <c r="H578" s="2">
        <v>0.83</v>
      </c>
    </row>
    <row r="579" spans="1:8" x14ac:dyDescent="0.25">
      <c r="A579" s="2">
        <v>576</v>
      </c>
      <c r="B579" s="2">
        <v>348506</v>
      </c>
      <c r="C579" s="2" t="s">
        <v>496</v>
      </c>
      <c r="D579" s="2" t="s">
        <v>21</v>
      </c>
      <c r="E579" s="6" t="s">
        <v>10</v>
      </c>
      <c r="F579" s="2">
        <v>348506</v>
      </c>
      <c r="G579" s="2">
        <v>22</v>
      </c>
      <c r="H579" s="2">
        <v>0.74</v>
      </c>
    </row>
    <row r="580" spans="1:8" x14ac:dyDescent="0.25">
      <c r="A580" s="2">
        <v>577</v>
      </c>
      <c r="B580" s="2">
        <v>348507</v>
      </c>
      <c r="C580" s="2" t="s">
        <v>486</v>
      </c>
      <c r="D580" s="2" t="s">
        <v>21</v>
      </c>
      <c r="E580" s="6" t="s">
        <v>10</v>
      </c>
      <c r="F580" s="2">
        <v>348507</v>
      </c>
      <c r="G580" s="2">
        <v>23</v>
      </c>
      <c r="H580" s="2">
        <v>0.31</v>
      </c>
    </row>
    <row r="581" spans="1:8" x14ac:dyDescent="0.25">
      <c r="A581" s="2">
        <v>578</v>
      </c>
      <c r="B581" s="2">
        <v>348508</v>
      </c>
      <c r="C581" s="2" t="s">
        <v>327</v>
      </c>
      <c r="D581" s="2" t="s">
        <v>21</v>
      </c>
      <c r="E581" s="6" t="s">
        <v>10</v>
      </c>
      <c r="F581" s="2">
        <v>348508</v>
      </c>
      <c r="G581" s="2">
        <v>29</v>
      </c>
      <c r="H581" s="2">
        <v>0.46</v>
      </c>
    </row>
    <row r="582" spans="1:8" x14ac:dyDescent="0.25">
      <c r="A582" s="2">
        <v>579</v>
      </c>
      <c r="B582" s="2">
        <v>348527</v>
      </c>
      <c r="C582" s="2" t="s">
        <v>497</v>
      </c>
      <c r="D582" s="2" t="s">
        <v>21</v>
      </c>
      <c r="E582" s="6" t="s">
        <v>10</v>
      </c>
      <c r="F582" s="2">
        <v>348527</v>
      </c>
      <c r="G582" s="2">
        <v>16</v>
      </c>
      <c r="H582" s="2">
        <v>0.55000000000000004</v>
      </c>
    </row>
    <row r="583" spans="1:8" x14ac:dyDescent="0.25">
      <c r="A583" s="2">
        <v>580</v>
      </c>
      <c r="B583" s="2">
        <v>348543</v>
      </c>
      <c r="C583" s="2" t="s">
        <v>498</v>
      </c>
      <c r="D583" s="2" t="s">
        <v>79</v>
      </c>
      <c r="E583" s="6" t="s">
        <v>10</v>
      </c>
      <c r="F583" s="2">
        <v>348543</v>
      </c>
      <c r="G583" s="2">
        <v>25</v>
      </c>
      <c r="H583" s="2">
        <v>0.46</v>
      </c>
    </row>
    <row r="584" spans="1:8" x14ac:dyDescent="0.25">
      <c r="A584" s="2">
        <v>581</v>
      </c>
      <c r="B584" s="2">
        <v>348633</v>
      </c>
      <c r="C584" s="2" t="s">
        <v>173</v>
      </c>
      <c r="D584" s="2" t="s">
        <v>21</v>
      </c>
      <c r="E584" s="6" t="s">
        <v>10</v>
      </c>
      <c r="F584" s="2">
        <v>348633</v>
      </c>
      <c r="G584" s="2">
        <v>22</v>
      </c>
      <c r="H584" s="2">
        <v>0.69</v>
      </c>
    </row>
    <row r="585" spans="1:8" x14ac:dyDescent="0.25">
      <c r="A585" s="2">
        <v>582</v>
      </c>
      <c r="B585" s="2">
        <v>362661</v>
      </c>
      <c r="C585" s="2" t="s">
        <v>499</v>
      </c>
      <c r="D585" s="2" t="s">
        <v>17</v>
      </c>
      <c r="E585" s="6" t="s">
        <v>10</v>
      </c>
      <c r="F585" s="2">
        <v>362661</v>
      </c>
      <c r="G585" s="2">
        <v>10</v>
      </c>
      <c r="H585" s="2">
        <v>0.28000000000000003</v>
      </c>
    </row>
    <row r="586" spans="1:8" x14ac:dyDescent="0.25">
      <c r="A586" s="2">
        <v>583</v>
      </c>
      <c r="B586" s="2">
        <v>362719</v>
      </c>
      <c r="C586" s="2" t="s">
        <v>500</v>
      </c>
      <c r="D586" s="2" t="s">
        <v>17</v>
      </c>
      <c r="E586" s="6" t="s">
        <v>10</v>
      </c>
      <c r="F586" s="2">
        <v>362719</v>
      </c>
      <c r="G586" s="2">
        <v>17</v>
      </c>
      <c r="H586" s="2">
        <v>0.41</v>
      </c>
    </row>
    <row r="587" spans="1:8" x14ac:dyDescent="0.25">
      <c r="A587" s="2">
        <v>584</v>
      </c>
      <c r="B587" s="2">
        <v>348221</v>
      </c>
      <c r="C587" s="2" t="s">
        <v>133</v>
      </c>
      <c r="D587" s="2" t="s">
        <v>43</v>
      </c>
      <c r="E587" s="6" t="s">
        <v>10</v>
      </c>
      <c r="F587" s="2">
        <v>348221</v>
      </c>
      <c r="G587" s="2">
        <v>15</v>
      </c>
      <c r="H587" s="2">
        <v>0.54</v>
      </c>
    </row>
    <row r="588" spans="1:8" x14ac:dyDescent="0.25">
      <c r="A588" s="2">
        <v>585</v>
      </c>
      <c r="B588" s="2">
        <v>365172</v>
      </c>
      <c r="C588" s="2" t="s">
        <v>24</v>
      </c>
      <c r="D588" s="2" t="s">
        <v>25</v>
      </c>
      <c r="E588" s="6" t="s">
        <v>10</v>
      </c>
      <c r="F588" s="2">
        <v>365172</v>
      </c>
      <c r="G588" s="2">
        <v>27</v>
      </c>
      <c r="H588" s="2">
        <v>0.42</v>
      </c>
    </row>
    <row r="589" spans="1:8" x14ac:dyDescent="0.25">
      <c r="A589" s="2">
        <v>586</v>
      </c>
      <c r="B589" s="2">
        <v>348402</v>
      </c>
      <c r="C589" s="2" t="s">
        <v>334</v>
      </c>
      <c r="D589" s="2" t="s">
        <v>17</v>
      </c>
      <c r="E589" s="6" t="s">
        <v>10</v>
      </c>
      <c r="F589" s="2">
        <v>348402</v>
      </c>
      <c r="G589" s="2">
        <v>27</v>
      </c>
      <c r="H589" s="2">
        <v>0.65</v>
      </c>
    </row>
    <row r="590" spans="1:8" x14ac:dyDescent="0.25">
      <c r="A590" s="2">
        <v>587</v>
      </c>
      <c r="B590" s="2">
        <v>362720</v>
      </c>
      <c r="C590" s="2" t="s">
        <v>501</v>
      </c>
      <c r="D590" s="2" t="s">
        <v>17</v>
      </c>
      <c r="E590" s="6" t="s">
        <v>10</v>
      </c>
      <c r="F590" s="2">
        <v>362720</v>
      </c>
      <c r="G590" s="2">
        <v>7</v>
      </c>
      <c r="H590" s="2">
        <v>0.39</v>
      </c>
    </row>
    <row r="591" spans="1:8" x14ac:dyDescent="0.25">
      <c r="A591" s="2">
        <v>588</v>
      </c>
      <c r="B591" s="2">
        <v>362721</v>
      </c>
      <c r="C591" s="2" t="s">
        <v>502</v>
      </c>
      <c r="D591" s="2" t="s">
        <v>17</v>
      </c>
      <c r="E591" s="6" t="s">
        <v>10</v>
      </c>
      <c r="F591" s="2">
        <v>362721</v>
      </c>
      <c r="G591" s="2">
        <v>29</v>
      </c>
      <c r="H591" s="2">
        <v>0.2</v>
      </c>
    </row>
    <row r="592" spans="1:8" x14ac:dyDescent="0.25">
      <c r="A592" s="2">
        <v>589</v>
      </c>
      <c r="B592" s="2">
        <v>362790</v>
      </c>
      <c r="C592" s="2" t="s">
        <v>503</v>
      </c>
      <c r="D592" s="2" t="s">
        <v>17</v>
      </c>
      <c r="E592" s="6" t="s">
        <v>10</v>
      </c>
      <c r="F592" s="2">
        <v>362790</v>
      </c>
      <c r="G592" s="2">
        <v>25</v>
      </c>
      <c r="H592" s="2">
        <v>0.6</v>
      </c>
    </row>
    <row r="593" spans="1:8" x14ac:dyDescent="0.25">
      <c r="A593" s="2">
        <v>590</v>
      </c>
      <c r="B593" s="2">
        <v>365174</v>
      </c>
      <c r="C593" s="2" t="s">
        <v>24</v>
      </c>
      <c r="D593" s="2" t="s">
        <v>25</v>
      </c>
      <c r="E593" s="6" t="s">
        <v>10</v>
      </c>
      <c r="F593" s="2">
        <v>365174</v>
      </c>
      <c r="G593" s="2">
        <v>15</v>
      </c>
      <c r="H593" s="2">
        <v>0.38</v>
      </c>
    </row>
    <row r="594" spans="1:8" x14ac:dyDescent="0.25">
      <c r="A594" s="2">
        <v>591</v>
      </c>
      <c r="B594" s="2">
        <v>362716</v>
      </c>
      <c r="C594" s="2" t="s">
        <v>81</v>
      </c>
      <c r="D594" s="2" t="s">
        <v>17</v>
      </c>
      <c r="E594" s="6" t="s">
        <v>10</v>
      </c>
      <c r="F594" s="2">
        <v>362716</v>
      </c>
      <c r="G594" s="2">
        <v>14</v>
      </c>
      <c r="H594" s="2">
        <v>0.57999999999999996</v>
      </c>
    </row>
    <row r="595" spans="1:8" x14ac:dyDescent="0.25">
      <c r="A595" s="2">
        <v>592</v>
      </c>
      <c r="B595" s="2">
        <v>364196</v>
      </c>
      <c r="C595" s="2" t="s">
        <v>504</v>
      </c>
      <c r="D595" s="2" t="s">
        <v>11</v>
      </c>
      <c r="E595" s="6" t="s">
        <v>10</v>
      </c>
      <c r="F595" s="2">
        <v>364196</v>
      </c>
      <c r="G595" s="2">
        <v>29</v>
      </c>
      <c r="H595" s="2">
        <v>0.32</v>
      </c>
    </row>
    <row r="596" spans="1:8" x14ac:dyDescent="0.25">
      <c r="A596" s="2">
        <v>593</v>
      </c>
      <c r="B596" s="2">
        <v>348253</v>
      </c>
      <c r="C596" s="2" t="s">
        <v>82</v>
      </c>
      <c r="D596" s="2" t="s">
        <v>61</v>
      </c>
      <c r="E596" s="6" t="s">
        <v>10</v>
      </c>
      <c r="F596" s="2">
        <v>348253</v>
      </c>
      <c r="G596" s="2">
        <v>21</v>
      </c>
      <c r="H596" s="2">
        <v>0.61</v>
      </c>
    </row>
    <row r="597" spans="1:8" x14ac:dyDescent="0.25">
      <c r="A597" s="2">
        <v>594</v>
      </c>
      <c r="B597" s="2">
        <v>365173</v>
      </c>
      <c r="C597" s="2" t="s">
        <v>24</v>
      </c>
      <c r="D597" s="2" t="s">
        <v>25</v>
      </c>
      <c r="E597" s="6" t="s">
        <v>10</v>
      </c>
      <c r="F597" s="2">
        <v>365173</v>
      </c>
      <c r="G597" s="2">
        <v>14</v>
      </c>
      <c r="H597" s="2">
        <v>0.32</v>
      </c>
    </row>
    <row r="598" spans="1:8" x14ac:dyDescent="0.25">
      <c r="A598" s="2">
        <v>595</v>
      </c>
      <c r="B598" s="2">
        <v>348105</v>
      </c>
      <c r="C598" s="2" t="s">
        <v>505</v>
      </c>
      <c r="D598" s="2" t="s">
        <v>32</v>
      </c>
      <c r="E598" s="6" t="s">
        <v>10</v>
      </c>
      <c r="F598" s="2">
        <v>348105</v>
      </c>
      <c r="G598" s="2">
        <v>11</v>
      </c>
      <c r="H598" s="2">
        <v>0.56000000000000005</v>
      </c>
    </row>
    <row r="599" spans="1:8" x14ac:dyDescent="0.25">
      <c r="A599" s="2">
        <v>596</v>
      </c>
      <c r="B599" s="2">
        <v>365175</v>
      </c>
      <c r="C599" s="2" t="s">
        <v>24</v>
      </c>
      <c r="D599" s="2" t="s">
        <v>25</v>
      </c>
      <c r="E599" s="6" t="s">
        <v>10</v>
      </c>
      <c r="F599" s="2">
        <v>365175</v>
      </c>
      <c r="G599" s="2">
        <v>23</v>
      </c>
      <c r="H599" s="2">
        <v>0.3</v>
      </c>
    </row>
    <row r="600" spans="1:8" x14ac:dyDescent="0.25">
      <c r="A600" s="2">
        <v>597</v>
      </c>
      <c r="B600" s="2">
        <v>347879</v>
      </c>
      <c r="C600" s="2" t="s">
        <v>13</v>
      </c>
      <c r="D600" s="2" t="s">
        <v>14</v>
      </c>
      <c r="E600" s="6" t="s">
        <v>10</v>
      </c>
      <c r="F600" s="2">
        <v>347879</v>
      </c>
      <c r="G600" s="2">
        <v>23</v>
      </c>
      <c r="H600" s="2">
        <v>0.46</v>
      </c>
    </row>
    <row r="601" spans="1:8" x14ac:dyDescent="0.25">
      <c r="A601" s="2">
        <v>598</v>
      </c>
      <c r="B601" s="2">
        <v>362708</v>
      </c>
      <c r="C601" s="2" t="s">
        <v>506</v>
      </c>
      <c r="D601" s="2" t="s">
        <v>14</v>
      </c>
      <c r="E601" s="6" t="s">
        <v>10</v>
      </c>
      <c r="F601" s="2">
        <v>362708</v>
      </c>
      <c r="G601" s="2">
        <v>19</v>
      </c>
      <c r="H601" s="2">
        <v>0.77</v>
      </c>
    </row>
    <row r="602" spans="1:8" x14ac:dyDescent="0.25">
      <c r="A602" s="2">
        <v>599</v>
      </c>
      <c r="B602" s="2">
        <v>347920</v>
      </c>
      <c r="C602" s="2" t="s">
        <v>100</v>
      </c>
      <c r="D602" s="2" t="s">
        <v>70</v>
      </c>
      <c r="E602" s="6" t="s">
        <v>10</v>
      </c>
      <c r="F602" s="2">
        <v>347920</v>
      </c>
      <c r="G602" s="2">
        <v>17</v>
      </c>
      <c r="H602" s="2">
        <v>0.88</v>
      </c>
    </row>
    <row r="603" spans="1:8" x14ac:dyDescent="0.25">
      <c r="A603" s="2">
        <v>600</v>
      </c>
      <c r="B603" s="2">
        <v>347592</v>
      </c>
      <c r="C603" s="2" t="s">
        <v>507</v>
      </c>
      <c r="D603" s="2" t="s">
        <v>21</v>
      </c>
      <c r="E603" s="6" t="s">
        <v>10</v>
      </c>
      <c r="F603" s="2">
        <v>347592</v>
      </c>
      <c r="G603" s="2">
        <v>14</v>
      </c>
      <c r="H603" s="2">
        <v>0.51</v>
      </c>
    </row>
    <row r="604" spans="1:8" x14ac:dyDescent="0.25">
      <c r="A604" s="2">
        <v>601</v>
      </c>
      <c r="B604" s="2">
        <v>348623</v>
      </c>
      <c r="C604" s="2" t="s">
        <v>508</v>
      </c>
      <c r="D604" s="2" t="s">
        <v>65</v>
      </c>
      <c r="E604" s="6" t="s">
        <v>10</v>
      </c>
      <c r="F604" s="2">
        <v>348623</v>
      </c>
      <c r="G604" s="2">
        <v>14</v>
      </c>
      <c r="H604" s="2">
        <v>0.25</v>
      </c>
    </row>
    <row r="605" spans="1:8" x14ac:dyDescent="0.25">
      <c r="A605" s="2">
        <v>602</v>
      </c>
      <c r="B605" s="2">
        <v>362737</v>
      </c>
      <c r="C605" s="2" t="s">
        <v>509</v>
      </c>
      <c r="D605" s="2" t="s">
        <v>11</v>
      </c>
      <c r="E605" s="6" t="s">
        <v>10</v>
      </c>
      <c r="F605" s="2">
        <v>362737</v>
      </c>
      <c r="G605" s="2">
        <v>15</v>
      </c>
      <c r="H605" s="2">
        <v>0.56000000000000005</v>
      </c>
    </row>
    <row r="606" spans="1:8" x14ac:dyDescent="0.25">
      <c r="A606" s="2">
        <v>603</v>
      </c>
      <c r="B606" s="2">
        <v>362710</v>
      </c>
      <c r="C606" s="2" t="s">
        <v>510</v>
      </c>
      <c r="D606" s="2" t="s">
        <v>17</v>
      </c>
      <c r="E606" s="6" t="s">
        <v>10</v>
      </c>
      <c r="F606" s="2">
        <v>362710</v>
      </c>
      <c r="G606" s="2">
        <v>26</v>
      </c>
      <c r="H606" s="2">
        <v>0.35</v>
      </c>
    </row>
    <row r="607" spans="1:8" x14ac:dyDescent="0.25">
      <c r="A607" s="2">
        <v>604</v>
      </c>
      <c r="B607" s="2">
        <v>362713</v>
      </c>
      <c r="C607" s="2" t="s">
        <v>511</v>
      </c>
      <c r="D607" s="2" t="s">
        <v>17</v>
      </c>
      <c r="E607" s="6" t="s">
        <v>10</v>
      </c>
      <c r="F607" s="2">
        <v>362713</v>
      </c>
      <c r="G607" s="2">
        <v>10</v>
      </c>
      <c r="H607" s="2">
        <v>0.14000000000000001</v>
      </c>
    </row>
    <row r="608" spans="1:8" x14ac:dyDescent="0.25">
      <c r="A608" s="2">
        <v>605</v>
      </c>
      <c r="B608" s="2">
        <v>364434</v>
      </c>
      <c r="C608" s="2" t="s">
        <v>512</v>
      </c>
      <c r="D608" s="2" t="s">
        <v>17</v>
      </c>
      <c r="E608" s="6" t="s">
        <v>10</v>
      </c>
      <c r="F608" s="2">
        <v>364434</v>
      </c>
      <c r="G608" s="2">
        <v>15</v>
      </c>
      <c r="H608" s="2">
        <v>0.89</v>
      </c>
    </row>
    <row r="609" spans="1:8" x14ac:dyDescent="0.25">
      <c r="A609" s="2">
        <v>606</v>
      </c>
      <c r="B609" s="2">
        <v>347595</v>
      </c>
      <c r="C609" s="2" t="s">
        <v>176</v>
      </c>
      <c r="D609" s="2" t="s">
        <v>21</v>
      </c>
      <c r="E609" s="6" t="s">
        <v>10</v>
      </c>
      <c r="F609" s="2">
        <v>347595</v>
      </c>
      <c r="G609" s="2">
        <v>16</v>
      </c>
      <c r="H609" s="2">
        <v>0.62</v>
      </c>
    </row>
    <row r="610" spans="1:8" x14ac:dyDescent="0.25">
      <c r="A610" s="2">
        <v>607</v>
      </c>
      <c r="B610" s="2">
        <v>347733</v>
      </c>
      <c r="C610" s="2" t="s">
        <v>513</v>
      </c>
      <c r="D610" s="2" t="s">
        <v>21</v>
      </c>
      <c r="E610" s="6" t="s">
        <v>10</v>
      </c>
      <c r="F610" s="2">
        <v>347733</v>
      </c>
      <c r="G610" s="2">
        <v>6</v>
      </c>
      <c r="H610" s="2">
        <v>0.19</v>
      </c>
    </row>
    <row r="611" spans="1:8" x14ac:dyDescent="0.25">
      <c r="A611" s="2">
        <v>608</v>
      </c>
      <c r="B611" s="2">
        <v>348264</v>
      </c>
      <c r="C611" s="2" t="s">
        <v>514</v>
      </c>
      <c r="D611" s="2" t="s">
        <v>61</v>
      </c>
      <c r="E611" s="6" t="s">
        <v>10</v>
      </c>
      <c r="F611" s="2">
        <v>348264</v>
      </c>
      <c r="G611" s="2">
        <v>16</v>
      </c>
      <c r="H611" s="2">
        <v>0.84</v>
      </c>
    </row>
    <row r="612" spans="1:8" x14ac:dyDescent="0.25">
      <c r="A612" s="2">
        <v>609</v>
      </c>
      <c r="B612" s="2">
        <v>348267</v>
      </c>
      <c r="C612" s="2" t="s">
        <v>515</v>
      </c>
      <c r="D612" s="2" t="s">
        <v>61</v>
      </c>
      <c r="E612" s="6" t="s">
        <v>10</v>
      </c>
      <c r="F612" s="2">
        <v>348267</v>
      </c>
      <c r="G612" s="2">
        <v>9</v>
      </c>
      <c r="H612" s="2">
        <v>0.8</v>
      </c>
    </row>
    <row r="613" spans="1:8" x14ac:dyDescent="0.25">
      <c r="A613" s="2">
        <v>610</v>
      </c>
      <c r="B613" s="2">
        <v>347568</v>
      </c>
      <c r="C613" s="2" t="s">
        <v>516</v>
      </c>
      <c r="D613" s="2" t="s">
        <v>65</v>
      </c>
      <c r="E613" s="6" t="s">
        <v>10</v>
      </c>
      <c r="F613" s="2">
        <v>347568</v>
      </c>
      <c r="G613" s="2">
        <v>10</v>
      </c>
      <c r="H613" s="2">
        <v>0.19</v>
      </c>
    </row>
    <row r="614" spans="1:8" x14ac:dyDescent="0.25">
      <c r="A614" s="2">
        <v>611</v>
      </c>
      <c r="B614" s="2">
        <v>348324</v>
      </c>
      <c r="C614" s="2" t="s">
        <v>517</v>
      </c>
      <c r="D614" s="2" t="s">
        <v>43</v>
      </c>
      <c r="E614" s="6" t="s">
        <v>10</v>
      </c>
      <c r="F614" s="2">
        <v>348324</v>
      </c>
      <c r="G614" s="2">
        <v>21</v>
      </c>
      <c r="H614" s="2">
        <v>0.85</v>
      </c>
    </row>
    <row r="615" spans="1:8" x14ac:dyDescent="0.25">
      <c r="A615" s="2">
        <v>612</v>
      </c>
      <c r="B615" s="2">
        <v>353543</v>
      </c>
      <c r="C615" s="2" t="s">
        <v>518</v>
      </c>
      <c r="D615" s="2" t="s">
        <v>21</v>
      </c>
      <c r="E615" s="6" t="s">
        <v>10</v>
      </c>
      <c r="F615" s="2">
        <v>353543</v>
      </c>
      <c r="G615" s="2">
        <v>10</v>
      </c>
      <c r="H615" s="2">
        <v>0.34</v>
      </c>
    </row>
    <row r="616" spans="1:8" x14ac:dyDescent="0.25">
      <c r="A616" s="2">
        <v>613</v>
      </c>
      <c r="B616" s="2">
        <v>353545</v>
      </c>
      <c r="C616" s="2" t="s">
        <v>519</v>
      </c>
      <c r="D616" s="2" t="s">
        <v>21</v>
      </c>
      <c r="E616" s="6" t="s">
        <v>10</v>
      </c>
      <c r="F616" s="2">
        <v>353545</v>
      </c>
      <c r="G616" s="2">
        <v>30</v>
      </c>
      <c r="H616" s="2">
        <v>0.74</v>
      </c>
    </row>
    <row r="617" spans="1:8" x14ac:dyDescent="0.25">
      <c r="A617" s="2">
        <v>614</v>
      </c>
      <c r="B617" s="2">
        <v>353546</v>
      </c>
      <c r="C617" s="2" t="s">
        <v>520</v>
      </c>
      <c r="D617" s="2" t="s">
        <v>21</v>
      </c>
      <c r="E617" s="6" t="s">
        <v>10</v>
      </c>
      <c r="F617" s="2">
        <v>353546</v>
      </c>
      <c r="G617" s="2">
        <v>26</v>
      </c>
      <c r="H617" s="2">
        <v>0.2</v>
      </c>
    </row>
    <row r="618" spans="1:8" x14ac:dyDescent="0.25">
      <c r="A618" s="2">
        <v>615</v>
      </c>
      <c r="B618" s="2">
        <v>347657</v>
      </c>
      <c r="C618" s="2" t="s">
        <v>238</v>
      </c>
      <c r="D618" s="2" t="s">
        <v>21</v>
      </c>
      <c r="E618" s="6" t="s">
        <v>10</v>
      </c>
      <c r="F618" s="2">
        <v>347657</v>
      </c>
      <c r="G618" s="2">
        <v>20</v>
      </c>
      <c r="H618" s="2">
        <v>0.35</v>
      </c>
    </row>
    <row r="619" spans="1:8" x14ac:dyDescent="0.25">
      <c r="A619" s="2">
        <v>616</v>
      </c>
      <c r="B619" s="2">
        <v>347663</v>
      </c>
      <c r="C619" s="2" t="s">
        <v>521</v>
      </c>
      <c r="D619" s="2" t="s">
        <v>21</v>
      </c>
      <c r="E619" s="6" t="s">
        <v>10</v>
      </c>
      <c r="F619" s="2">
        <v>347663</v>
      </c>
      <c r="G619" s="2">
        <v>27</v>
      </c>
      <c r="H619" s="2">
        <v>0.42</v>
      </c>
    </row>
    <row r="620" spans="1:8" x14ac:dyDescent="0.25">
      <c r="A620" s="2">
        <v>617</v>
      </c>
      <c r="B620" s="2">
        <v>364330</v>
      </c>
      <c r="C620" s="2" t="s">
        <v>522</v>
      </c>
      <c r="D620" s="2" t="s">
        <v>21</v>
      </c>
      <c r="E620" s="6" t="s">
        <v>10</v>
      </c>
      <c r="F620" s="2">
        <v>364330</v>
      </c>
      <c r="G620" s="2">
        <v>15</v>
      </c>
      <c r="H620" s="2">
        <v>0.13</v>
      </c>
    </row>
    <row r="621" spans="1:8" x14ac:dyDescent="0.25">
      <c r="A621" s="2">
        <v>618</v>
      </c>
      <c r="B621" s="2">
        <v>364373</v>
      </c>
      <c r="C621" s="2" t="s">
        <v>523</v>
      </c>
      <c r="D621" s="2" t="s">
        <v>21</v>
      </c>
      <c r="E621" s="6" t="s">
        <v>10</v>
      </c>
      <c r="F621" s="2">
        <v>364373</v>
      </c>
      <c r="G621" s="2">
        <v>12</v>
      </c>
      <c r="H621" s="2">
        <v>0.79</v>
      </c>
    </row>
    <row r="622" spans="1:8" x14ac:dyDescent="0.25">
      <c r="A622" s="2">
        <v>619</v>
      </c>
      <c r="B622" s="2">
        <v>347977</v>
      </c>
      <c r="C622" s="2" t="s">
        <v>148</v>
      </c>
      <c r="D622" s="2" t="s">
        <v>72</v>
      </c>
      <c r="E622" s="6" t="s">
        <v>10</v>
      </c>
      <c r="F622" s="2">
        <v>347977</v>
      </c>
      <c r="G622" s="2">
        <v>21</v>
      </c>
      <c r="H622" s="2">
        <v>0.56000000000000005</v>
      </c>
    </row>
    <row r="623" spans="1:8" x14ac:dyDescent="0.25">
      <c r="A623" s="2">
        <v>620</v>
      </c>
      <c r="B623" s="2">
        <v>362723</v>
      </c>
      <c r="C623" s="2" t="s">
        <v>524</v>
      </c>
      <c r="D623" s="2" t="s">
        <v>17</v>
      </c>
      <c r="E623" s="6" t="s">
        <v>10</v>
      </c>
      <c r="F623" s="2">
        <v>362723</v>
      </c>
      <c r="G623" s="2">
        <v>24</v>
      </c>
      <c r="H623" s="2">
        <v>0.39</v>
      </c>
    </row>
    <row r="624" spans="1:8" x14ac:dyDescent="0.25">
      <c r="A624" s="2">
        <v>621</v>
      </c>
      <c r="B624" s="2">
        <v>348274</v>
      </c>
      <c r="C624" s="2" t="s">
        <v>56</v>
      </c>
      <c r="D624" s="2" t="s">
        <v>17</v>
      </c>
      <c r="E624" s="6" t="s">
        <v>10</v>
      </c>
      <c r="F624" s="2">
        <v>348274</v>
      </c>
      <c r="G624" s="2">
        <v>24</v>
      </c>
      <c r="H624" s="2">
        <v>0.86</v>
      </c>
    </row>
    <row r="625" spans="1:8" x14ac:dyDescent="0.25">
      <c r="A625" s="2">
        <v>622</v>
      </c>
      <c r="B625" s="2">
        <v>347590</v>
      </c>
      <c r="C625" s="2" t="s">
        <v>35</v>
      </c>
      <c r="D625" s="2" t="s">
        <v>21</v>
      </c>
      <c r="E625" s="6" t="s">
        <v>10</v>
      </c>
      <c r="F625" s="2">
        <v>347590</v>
      </c>
      <c r="G625" s="2">
        <v>25</v>
      </c>
      <c r="H625" s="2">
        <v>0.64</v>
      </c>
    </row>
    <row r="626" spans="1:8" x14ac:dyDescent="0.25">
      <c r="A626" s="2">
        <v>623</v>
      </c>
      <c r="B626" s="2">
        <v>347730</v>
      </c>
      <c r="C626" s="2" t="s">
        <v>525</v>
      </c>
      <c r="D626" s="2" t="s">
        <v>21</v>
      </c>
      <c r="E626" s="6" t="s">
        <v>10</v>
      </c>
      <c r="F626" s="2">
        <v>347730</v>
      </c>
      <c r="G626" s="2">
        <v>23</v>
      </c>
      <c r="H626" s="2">
        <v>0.65</v>
      </c>
    </row>
    <row r="627" spans="1:8" x14ac:dyDescent="0.25">
      <c r="A627" s="2">
        <v>624</v>
      </c>
      <c r="B627" s="2">
        <v>347731</v>
      </c>
      <c r="C627" s="2" t="s">
        <v>526</v>
      </c>
      <c r="D627" s="2" t="s">
        <v>21</v>
      </c>
      <c r="E627" s="6" t="s">
        <v>10</v>
      </c>
      <c r="F627" s="2">
        <v>347731</v>
      </c>
      <c r="G627" s="2">
        <v>17</v>
      </c>
      <c r="H627" s="2">
        <v>0.56000000000000005</v>
      </c>
    </row>
    <row r="628" spans="1:8" x14ac:dyDescent="0.25">
      <c r="A628" s="2">
        <v>625</v>
      </c>
      <c r="B628" s="2">
        <v>362735</v>
      </c>
      <c r="C628" s="2" t="s">
        <v>118</v>
      </c>
      <c r="D628" s="2" t="s">
        <v>14</v>
      </c>
      <c r="E628" s="6" t="s">
        <v>10</v>
      </c>
      <c r="F628" s="2">
        <v>362735</v>
      </c>
      <c r="G628" s="2">
        <v>22</v>
      </c>
      <c r="H628" s="2">
        <v>0.37</v>
      </c>
    </row>
    <row r="629" spans="1:8" x14ac:dyDescent="0.25">
      <c r="A629" s="2">
        <v>626</v>
      </c>
      <c r="B629" s="2">
        <v>348251</v>
      </c>
      <c r="C629" s="2" t="s">
        <v>82</v>
      </c>
      <c r="D629" s="2" t="s">
        <v>61</v>
      </c>
      <c r="E629" s="6" t="s">
        <v>10</v>
      </c>
      <c r="F629" s="2">
        <v>348251</v>
      </c>
      <c r="G629" s="2">
        <v>27</v>
      </c>
      <c r="H629" s="2">
        <v>0.39</v>
      </c>
    </row>
    <row r="630" spans="1:8" x14ac:dyDescent="0.25">
      <c r="A630" s="2">
        <v>627</v>
      </c>
      <c r="B630" s="2">
        <v>364415</v>
      </c>
      <c r="C630" s="2" t="s">
        <v>129</v>
      </c>
      <c r="D630" s="2" t="s">
        <v>61</v>
      </c>
      <c r="E630" s="6" t="s">
        <v>10</v>
      </c>
      <c r="F630" s="2">
        <v>364415</v>
      </c>
      <c r="G630" s="2">
        <v>20</v>
      </c>
      <c r="H630" s="2">
        <v>0.4</v>
      </c>
    </row>
    <row r="631" spans="1:8" x14ac:dyDescent="0.25">
      <c r="A631" s="2">
        <v>628</v>
      </c>
      <c r="B631" s="2">
        <v>362793</v>
      </c>
      <c r="C631" s="2" t="s">
        <v>527</v>
      </c>
      <c r="D631" s="2" t="s">
        <v>17</v>
      </c>
      <c r="E631" s="6" t="s">
        <v>10</v>
      </c>
      <c r="F631" s="2">
        <v>362793</v>
      </c>
      <c r="G631" s="2">
        <v>29</v>
      </c>
      <c r="H631" s="2">
        <v>0.1</v>
      </c>
    </row>
    <row r="632" spans="1:8" x14ac:dyDescent="0.25">
      <c r="A632" s="2">
        <v>629</v>
      </c>
      <c r="B632" s="2">
        <v>362660</v>
      </c>
      <c r="C632" s="2" t="s">
        <v>143</v>
      </c>
      <c r="D632" s="2" t="s">
        <v>17</v>
      </c>
      <c r="E632" s="6" t="s">
        <v>10</v>
      </c>
      <c r="F632" s="2">
        <v>362660</v>
      </c>
      <c r="G632" s="2">
        <v>21</v>
      </c>
      <c r="H632" s="2">
        <v>0.84</v>
      </c>
    </row>
    <row r="633" spans="1:8" x14ac:dyDescent="0.25">
      <c r="A633" s="2">
        <v>630</v>
      </c>
      <c r="B633" s="2">
        <v>362717</v>
      </c>
      <c r="C633" s="2" t="s">
        <v>528</v>
      </c>
      <c r="D633" s="2" t="s">
        <v>17</v>
      </c>
      <c r="E633" s="6" t="s">
        <v>10</v>
      </c>
      <c r="F633" s="2">
        <v>362717</v>
      </c>
      <c r="G633" s="2">
        <v>20</v>
      </c>
      <c r="H633" s="2">
        <v>0.27</v>
      </c>
    </row>
    <row r="634" spans="1:8" x14ac:dyDescent="0.25">
      <c r="A634" s="2">
        <v>631</v>
      </c>
      <c r="B634" s="2">
        <v>348880</v>
      </c>
      <c r="C634" s="2" t="s">
        <v>529</v>
      </c>
      <c r="D634" s="2" t="s">
        <v>17</v>
      </c>
      <c r="E634" s="6" t="s">
        <v>10</v>
      </c>
      <c r="F634" s="2">
        <v>348880</v>
      </c>
      <c r="G634" s="2">
        <v>16</v>
      </c>
      <c r="H634" s="2">
        <v>0.48</v>
      </c>
    </row>
    <row r="635" spans="1:8" x14ac:dyDescent="0.25">
      <c r="A635" s="2">
        <v>632</v>
      </c>
      <c r="B635" s="2">
        <v>348211</v>
      </c>
      <c r="C635" s="2" t="s">
        <v>300</v>
      </c>
      <c r="D635" s="2" t="s">
        <v>65</v>
      </c>
      <c r="E635" s="6" t="s">
        <v>10</v>
      </c>
      <c r="F635" s="2">
        <v>348211</v>
      </c>
      <c r="G635" s="2">
        <v>9</v>
      </c>
      <c r="H635" s="2">
        <v>0.8</v>
      </c>
    </row>
    <row r="636" spans="1:8" x14ac:dyDescent="0.25">
      <c r="A636" s="2">
        <v>633</v>
      </c>
      <c r="B636" s="2">
        <v>362650</v>
      </c>
      <c r="C636" s="2" t="s">
        <v>530</v>
      </c>
      <c r="D636" s="2" t="s">
        <v>61</v>
      </c>
      <c r="E636" s="6" t="s">
        <v>10</v>
      </c>
      <c r="F636" s="2">
        <v>362650</v>
      </c>
      <c r="G636" s="2">
        <v>5</v>
      </c>
      <c r="H636" s="2">
        <v>0.4</v>
      </c>
    </row>
    <row r="637" spans="1:8" x14ac:dyDescent="0.25">
      <c r="A637" s="2">
        <v>634</v>
      </c>
      <c r="B637" s="2">
        <v>362789</v>
      </c>
      <c r="C637" s="2" t="s">
        <v>531</v>
      </c>
      <c r="D637" s="2" t="s">
        <v>17</v>
      </c>
      <c r="E637" s="6" t="s">
        <v>10</v>
      </c>
      <c r="F637" s="2">
        <v>362789</v>
      </c>
      <c r="G637" s="2">
        <v>25</v>
      </c>
      <c r="H637" s="2">
        <v>0.78</v>
      </c>
    </row>
    <row r="638" spans="1:8" x14ac:dyDescent="0.25">
      <c r="A638" s="2">
        <v>635</v>
      </c>
      <c r="B638" s="2">
        <v>362792</v>
      </c>
      <c r="C638" s="2" t="s">
        <v>532</v>
      </c>
      <c r="D638" s="2" t="s">
        <v>17</v>
      </c>
      <c r="E638" s="6" t="s">
        <v>10</v>
      </c>
      <c r="F638" s="2">
        <v>362792</v>
      </c>
      <c r="G638" s="2">
        <v>29</v>
      </c>
      <c r="H638" s="2">
        <v>0.6</v>
      </c>
    </row>
    <row r="639" spans="1:8" x14ac:dyDescent="0.25">
      <c r="A639" s="2">
        <v>636</v>
      </c>
      <c r="B639" s="2">
        <v>362806</v>
      </c>
      <c r="C639" s="2" t="s">
        <v>533</v>
      </c>
      <c r="D639" s="2" t="s">
        <v>65</v>
      </c>
      <c r="E639" s="6" t="s">
        <v>10</v>
      </c>
      <c r="F639" s="2">
        <v>362806</v>
      </c>
      <c r="G639" s="2">
        <v>7</v>
      </c>
      <c r="H639" s="2">
        <v>0.12</v>
      </c>
    </row>
    <row r="640" spans="1:8" x14ac:dyDescent="0.25">
      <c r="A640" s="2">
        <v>637</v>
      </c>
      <c r="B640" s="2">
        <v>348204</v>
      </c>
      <c r="C640" s="2" t="s">
        <v>534</v>
      </c>
      <c r="D640" s="2" t="s">
        <v>43</v>
      </c>
      <c r="E640" s="6" t="s">
        <v>10</v>
      </c>
      <c r="F640" s="2">
        <v>348204</v>
      </c>
      <c r="G640" s="2">
        <v>27</v>
      </c>
      <c r="H640" s="2">
        <v>0.28000000000000003</v>
      </c>
    </row>
    <row r="641" spans="1:8" x14ac:dyDescent="0.25">
      <c r="A641" s="2">
        <v>638</v>
      </c>
      <c r="B641" s="2">
        <v>364238</v>
      </c>
      <c r="C641" s="2" t="s">
        <v>535</v>
      </c>
      <c r="D641" s="2" t="s">
        <v>43</v>
      </c>
      <c r="E641" s="6" t="s">
        <v>10</v>
      </c>
      <c r="F641" s="2">
        <v>364238</v>
      </c>
      <c r="G641" s="2">
        <v>25</v>
      </c>
      <c r="H641" s="2">
        <v>0.77</v>
      </c>
    </row>
    <row r="642" spans="1:8" x14ac:dyDescent="0.25">
      <c r="A642" s="2">
        <v>639</v>
      </c>
      <c r="B642" s="2">
        <v>364237</v>
      </c>
      <c r="C642" s="2" t="s">
        <v>536</v>
      </c>
      <c r="D642" s="2" t="s">
        <v>43</v>
      </c>
      <c r="E642" s="6" t="s">
        <v>10</v>
      </c>
      <c r="F642" s="2">
        <v>364237</v>
      </c>
      <c r="G642" s="2">
        <v>14</v>
      </c>
      <c r="H642" s="2">
        <v>0.45</v>
      </c>
    </row>
    <row r="643" spans="1:8" x14ac:dyDescent="0.25">
      <c r="A643" s="2">
        <v>640</v>
      </c>
      <c r="B643" s="2">
        <v>347968</v>
      </c>
      <c r="C643" s="2" t="s">
        <v>172</v>
      </c>
      <c r="D643" s="2" t="s">
        <v>79</v>
      </c>
      <c r="E643" s="6" t="s">
        <v>10</v>
      </c>
      <c r="F643" s="2">
        <v>347968</v>
      </c>
      <c r="G643" s="2">
        <v>26</v>
      </c>
      <c r="H643" s="2">
        <v>0.78</v>
      </c>
    </row>
    <row r="644" spans="1:8" x14ac:dyDescent="0.25">
      <c r="A644" s="2">
        <v>641</v>
      </c>
      <c r="B644" s="2">
        <v>348373</v>
      </c>
      <c r="C644" s="2" t="s">
        <v>537</v>
      </c>
      <c r="D644" s="2" t="s">
        <v>17</v>
      </c>
      <c r="E644" s="6" t="s">
        <v>10</v>
      </c>
      <c r="F644" s="2">
        <v>348373</v>
      </c>
      <c r="G644" s="2">
        <v>30</v>
      </c>
      <c r="H644" s="2">
        <v>0.63</v>
      </c>
    </row>
    <row r="645" spans="1:8" x14ac:dyDescent="0.25">
      <c r="A645" s="2">
        <v>642</v>
      </c>
      <c r="B645" s="2">
        <v>347689</v>
      </c>
      <c r="C645" s="2" t="s">
        <v>538</v>
      </c>
      <c r="D645" s="2" t="s">
        <v>79</v>
      </c>
      <c r="E645" s="6" t="s">
        <v>10</v>
      </c>
      <c r="F645" s="2">
        <v>347689</v>
      </c>
      <c r="G645" s="2">
        <v>11</v>
      </c>
      <c r="H645" s="2">
        <v>0.44</v>
      </c>
    </row>
    <row r="646" spans="1:8" x14ac:dyDescent="0.25">
      <c r="A646" s="2">
        <v>643</v>
      </c>
      <c r="B646" s="2">
        <v>347587</v>
      </c>
      <c r="C646" s="2" t="s">
        <v>539</v>
      </c>
      <c r="D646" s="2" t="s">
        <v>65</v>
      </c>
      <c r="E646" s="6" t="s">
        <v>10</v>
      </c>
      <c r="F646" s="2">
        <v>347587</v>
      </c>
      <c r="G646" s="2">
        <v>15</v>
      </c>
      <c r="H646" s="2">
        <v>0.37</v>
      </c>
    </row>
    <row r="647" spans="1:8" x14ac:dyDescent="0.25">
      <c r="A647" s="2">
        <v>644</v>
      </c>
      <c r="B647" s="2">
        <v>348355</v>
      </c>
      <c r="C647" s="2" t="s">
        <v>540</v>
      </c>
      <c r="D647" s="2" t="s">
        <v>17</v>
      </c>
      <c r="E647" s="6" t="s">
        <v>10</v>
      </c>
      <c r="F647" s="2">
        <v>348355</v>
      </c>
      <c r="G647" s="2">
        <v>22</v>
      </c>
      <c r="H647" s="2">
        <v>0.63</v>
      </c>
    </row>
    <row r="648" spans="1:8" x14ac:dyDescent="0.25">
      <c r="A648" s="2">
        <v>645</v>
      </c>
      <c r="B648" s="2">
        <v>362718</v>
      </c>
      <c r="C648" s="2" t="s">
        <v>541</v>
      </c>
      <c r="D648" s="2" t="s">
        <v>17</v>
      </c>
      <c r="E648" s="6" t="s">
        <v>10</v>
      </c>
      <c r="F648" s="2">
        <v>362718</v>
      </c>
      <c r="G648" s="2">
        <v>16</v>
      </c>
      <c r="H648" s="2">
        <v>0.28999999999999998</v>
      </c>
    </row>
    <row r="649" spans="1:8" x14ac:dyDescent="0.25">
      <c r="A649" s="2">
        <v>646</v>
      </c>
      <c r="B649" s="2">
        <v>362700</v>
      </c>
      <c r="C649" s="2" t="s">
        <v>542</v>
      </c>
      <c r="D649" s="2" t="s">
        <v>61</v>
      </c>
      <c r="E649" s="6" t="s">
        <v>10</v>
      </c>
      <c r="F649" s="2">
        <v>362700</v>
      </c>
      <c r="G649" s="2">
        <v>11</v>
      </c>
      <c r="H649" s="2">
        <v>0.71</v>
      </c>
    </row>
    <row r="650" spans="1:8" x14ac:dyDescent="0.25">
      <c r="A650" s="2">
        <v>647</v>
      </c>
      <c r="B650" s="2">
        <v>364299</v>
      </c>
      <c r="C650" s="2" t="s">
        <v>543</v>
      </c>
      <c r="D650" s="2" t="s">
        <v>23</v>
      </c>
      <c r="E650" s="6" t="s">
        <v>10</v>
      </c>
      <c r="F650" s="2">
        <v>364299</v>
      </c>
      <c r="G650" s="2">
        <v>14</v>
      </c>
      <c r="H650" s="2">
        <v>0.87</v>
      </c>
    </row>
    <row r="651" spans="1:8" x14ac:dyDescent="0.25">
      <c r="A651" s="2">
        <v>648</v>
      </c>
      <c r="B651" s="2">
        <v>348354</v>
      </c>
      <c r="C651" s="2" t="s">
        <v>544</v>
      </c>
      <c r="D651" s="2" t="s">
        <v>17</v>
      </c>
      <c r="E651" s="6" t="s">
        <v>10</v>
      </c>
      <c r="F651" s="2">
        <v>348354</v>
      </c>
      <c r="G651" s="2">
        <v>28</v>
      </c>
      <c r="H651" s="2">
        <v>0.68</v>
      </c>
    </row>
    <row r="652" spans="1:8" x14ac:dyDescent="0.25">
      <c r="A652" s="2">
        <v>649</v>
      </c>
      <c r="B652" s="2">
        <v>362715</v>
      </c>
      <c r="C652" s="2" t="s">
        <v>545</v>
      </c>
      <c r="D652" s="2" t="s">
        <v>17</v>
      </c>
      <c r="E652" s="6" t="s">
        <v>10</v>
      </c>
      <c r="F652" s="2">
        <v>362715</v>
      </c>
      <c r="G652" s="2">
        <v>28</v>
      </c>
      <c r="H652" s="2">
        <v>0.15</v>
      </c>
    </row>
    <row r="653" spans="1:8" x14ac:dyDescent="0.25">
      <c r="A653" s="2">
        <v>650</v>
      </c>
      <c r="B653" s="2">
        <v>362714</v>
      </c>
      <c r="C653" s="2" t="s">
        <v>546</v>
      </c>
      <c r="D653" s="2" t="s">
        <v>17</v>
      </c>
      <c r="E653" s="6" t="s">
        <v>10</v>
      </c>
      <c r="F653" s="2">
        <v>362714</v>
      </c>
      <c r="G653" s="2">
        <v>30</v>
      </c>
      <c r="H653" s="2">
        <v>0.78</v>
      </c>
    </row>
    <row r="654" spans="1:8" x14ac:dyDescent="0.25">
      <c r="A654" s="2">
        <v>651</v>
      </c>
      <c r="B654" s="2">
        <v>347815</v>
      </c>
      <c r="C654" s="2" t="s">
        <v>78</v>
      </c>
      <c r="D654" s="2" t="s">
        <v>79</v>
      </c>
      <c r="E654" s="6" t="s">
        <v>10</v>
      </c>
      <c r="F654" s="2">
        <v>347815</v>
      </c>
      <c r="G654" s="2">
        <v>25</v>
      </c>
      <c r="H654" s="2">
        <v>0.21</v>
      </c>
    </row>
    <row r="655" spans="1:8" x14ac:dyDescent="0.25">
      <c r="A655" s="2">
        <v>652</v>
      </c>
      <c r="B655" s="2">
        <v>348393</v>
      </c>
      <c r="C655" s="2" t="s">
        <v>547</v>
      </c>
      <c r="D655" s="2" t="s">
        <v>17</v>
      </c>
      <c r="E655" s="6" t="s">
        <v>10</v>
      </c>
      <c r="F655" s="2">
        <v>348393</v>
      </c>
      <c r="G655" s="2">
        <v>13</v>
      </c>
      <c r="H655" s="2">
        <v>0.56999999999999995</v>
      </c>
    </row>
    <row r="656" spans="1:8" x14ac:dyDescent="0.25">
      <c r="A656" s="2">
        <v>653</v>
      </c>
      <c r="B656" s="2">
        <v>348449</v>
      </c>
      <c r="C656" s="2" t="s">
        <v>548</v>
      </c>
      <c r="D656" s="2" t="s">
        <v>61</v>
      </c>
      <c r="E656" s="6" t="s">
        <v>10</v>
      </c>
      <c r="F656" s="2">
        <v>348449</v>
      </c>
      <c r="G656" s="2">
        <v>24</v>
      </c>
      <c r="H656" s="2">
        <v>0.47</v>
      </c>
    </row>
    <row r="657" spans="1:8" x14ac:dyDescent="0.25">
      <c r="A657" s="2">
        <v>654</v>
      </c>
      <c r="B657" s="2">
        <v>348081</v>
      </c>
      <c r="C657" s="2" t="s">
        <v>549</v>
      </c>
      <c r="D657" s="2" t="s">
        <v>11</v>
      </c>
      <c r="E657" s="6" t="s">
        <v>10</v>
      </c>
      <c r="F657" s="2">
        <v>348081</v>
      </c>
      <c r="G657" s="2">
        <v>10</v>
      </c>
      <c r="H657" s="2">
        <v>0.4</v>
      </c>
    </row>
    <row r="658" spans="1:8" x14ac:dyDescent="0.25">
      <c r="A658" s="2">
        <v>655</v>
      </c>
      <c r="B658" s="2">
        <v>347674</v>
      </c>
      <c r="C658" s="2" t="s">
        <v>486</v>
      </c>
      <c r="D658" s="2" t="s">
        <v>21</v>
      </c>
      <c r="E658" s="6" t="s">
        <v>10</v>
      </c>
      <c r="F658" s="2">
        <v>347674</v>
      </c>
      <c r="G658" s="2">
        <v>16</v>
      </c>
      <c r="H658" s="2">
        <v>0.43</v>
      </c>
    </row>
    <row r="659" spans="1:8" x14ac:dyDescent="0.25">
      <c r="A659" s="2">
        <v>656</v>
      </c>
      <c r="B659" s="2">
        <v>348130</v>
      </c>
      <c r="C659" s="2" t="s">
        <v>187</v>
      </c>
      <c r="D659" s="2" t="s">
        <v>32</v>
      </c>
      <c r="E659" s="6" t="s">
        <v>10</v>
      </c>
      <c r="F659" s="2">
        <v>348130</v>
      </c>
      <c r="G659" s="2">
        <v>10</v>
      </c>
      <c r="H659" s="2">
        <v>0.53</v>
      </c>
    </row>
    <row r="660" spans="1:8" x14ac:dyDescent="0.25">
      <c r="A660" s="2">
        <v>657</v>
      </c>
      <c r="B660" s="2">
        <v>364370</v>
      </c>
      <c r="C660" s="2" t="s">
        <v>550</v>
      </c>
      <c r="D660" s="2" t="s">
        <v>21</v>
      </c>
      <c r="E660" s="6" t="s">
        <v>10</v>
      </c>
      <c r="F660" s="2">
        <v>364370</v>
      </c>
      <c r="G660" s="2">
        <v>19</v>
      </c>
      <c r="H660" s="2">
        <v>0.33</v>
      </c>
    </row>
    <row r="661" spans="1:8" x14ac:dyDescent="0.25">
      <c r="A661" s="2">
        <v>658</v>
      </c>
      <c r="B661" s="2">
        <v>348788</v>
      </c>
      <c r="C661" s="2" t="s">
        <v>414</v>
      </c>
      <c r="D661" s="2" t="s">
        <v>17</v>
      </c>
      <c r="E661" s="6" t="s">
        <v>10</v>
      </c>
      <c r="F661" s="2">
        <v>348788</v>
      </c>
      <c r="G661" s="2">
        <v>7</v>
      </c>
      <c r="H661" s="2">
        <v>0.59</v>
      </c>
    </row>
    <row r="662" spans="1:8" x14ac:dyDescent="0.25">
      <c r="A662" s="2">
        <v>659</v>
      </c>
      <c r="B662" s="2">
        <v>348027</v>
      </c>
      <c r="C662" s="2" t="s">
        <v>551</v>
      </c>
      <c r="D662" s="2" t="s">
        <v>11</v>
      </c>
      <c r="E662" s="6" t="s">
        <v>10</v>
      </c>
      <c r="F662" s="2">
        <v>348027</v>
      </c>
      <c r="G662" s="2">
        <v>16</v>
      </c>
      <c r="H662" s="2">
        <v>0.62</v>
      </c>
    </row>
    <row r="663" spans="1:8" x14ac:dyDescent="0.25">
      <c r="A663" s="2">
        <v>660</v>
      </c>
      <c r="B663" s="2">
        <v>348327</v>
      </c>
      <c r="C663" s="2" t="s">
        <v>146</v>
      </c>
      <c r="D663" s="2" t="s">
        <v>43</v>
      </c>
      <c r="E663" s="6" t="s">
        <v>10</v>
      </c>
      <c r="F663" s="2">
        <v>348327</v>
      </c>
      <c r="G663" s="2">
        <v>19</v>
      </c>
      <c r="H663" s="2">
        <v>0.57999999999999996</v>
      </c>
    </row>
    <row r="664" spans="1:8" x14ac:dyDescent="0.25">
      <c r="A664" s="2">
        <v>661</v>
      </c>
      <c r="B664" s="2">
        <v>347673</v>
      </c>
      <c r="C664" s="2" t="s">
        <v>552</v>
      </c>
      <c r="D664" s="2" t="s">
        <v>21</v>
      </c>
      <c r="E664" s="6" t="s">
        <v>10</v>
      </c>
      <c r="F664" s="2">
        <v>347673</v>
      </c>
      <c r="G664" s="2">
        <v>19</v>
      </c>
      <c r="H664" s="2">
        <v>0.81</v>
      </c>
    </row>
    <row r="665" spans="1:8" x14ac:dyDescent="0.25">
      <c r="A665" s="2">
        <v>662</v>
      </c>
      <c r="B665" s="2">
        <v>347672</v>
      </c>
      <c r="C665" s="2" t="s">
        <v>553</v>
      </c>
      <c r="D665" s="2" t="s">
        <v>21</v>
      </c>
      <c r="E665" s="6" t="s">
        <v>10</v>
      </c>
      <c r="F665" s="2">
        <v>347672</v>
      </c>
      <c r="G665" s="2">
        <v>24</v>
      </c>
      <c r="H665" s="2">
        <v>0.24</v>
      </c>
    </row>
    <row r="666" spans="1:8" x14ac:dyDescent="0.25">
      <c r="A666" s="2">
        <v>663</v>
      </c>
      <c r="B666" s="2">
        <v>348605</v>
      </c>
      <c r="C666" s="2" t="s">
        <v>554</v>
      </c>
      <c r="D666" s="2" t="s">
        <v>14</v>
      </c>
      <c r="E666" s="6" t="s">
        <v>10</v>
      </c>
      <c r="F666" s="2">
        <v>348605</v>
      </c>
      <c r="G666" s="2">
        <v>25</v>
      </c>
      <c r="H666" s="2">
        <v>0.89</v>
      </c>
    </row>
    <row r="667" spans="1:8" x14ac:dyDescent="0.25">
      <c r="A667" s="2">
        <v>664</v>
      </c>
      <c r="B667" s="2">
        <v>348574</v>
      </c>
      <c r="C667" s="2" t="s">
        <v>555</v>
      </c>
      <c r="D667" s="2" t="s">
        <v>21</v>
      </c>
      <c r="E667" s="6" t="s">
        <v>10</v>
      </c>
      <c r="F667" s="2">
        <v>348574</v>
      </c>
      <c r="G667" s="2">
        <v>16</v>
      </c>
      <c r="H667" s="2">
        <v>0.73</v>
      </c>
    </row>
    <row r="668" spans="1:8" x14ac:dyDescent="0.25">
      <c r="A668" s="2">
        <v>665</v>
      </c>
      <c r="B668" s="2">
        <v>348047</v>
      </c>
      <c r="C668" s="2" t="s">
        <v>556</v>
      </c>
      <c r="D668" s="2" t="s">
        <v>23</v>
      </c>
      <c r="E668" s="6" t="s">
        <v>10</v>
      </c>
      <c r="F668" s="2">
        <v>348047</v>
      </c>
      <c r="G668" s="2">
        <v>22</v>
      </c>
      <c r="H668" s="2">
        <v>0.89</v>
      </c>
    </row>
    <row r="669" spans="1:8" x14ac:dyDescent="0.25">
      <c r="A669" s="2">
        <v>666</v>
      </c>
      <c r="B669" s="2">
        <v>348575</v>
      </c>
      <c r="C669" s="2" t="s">
        <v>557</v>
      </c>
      <c r="D669" s="2" t="s">
        <v>23</v>
      </c>
      <c r="E669" s="6" t="s">
        <v>10</v>
      </c>
      <c r="F669" s="2">
        <v>348575</v>
      </c>
      <c r="G669" s="2">
        <v>23</v>
      </c>
      <c r="H669" s="2">
        <v>0.79</v>
      </c>
    </row>
    <row r="670" spans="1:8" x14ac:dyDescent="0.25">
      <c r="A670" s="2">
        <v>667</v>
      </c>
      <c r="B670" s="2">
        <v>348560</v>
      </c>
      <c r="C670" s="2" t="s">
        <v>328</v>
      </c>
      <c r="D670" s="2" t="s">
        <v>21</v>
      </c>
      <c r="E670" s="6" t="s">
        <v>10</v>
      </c>
      <c r="F670" s="2">
        <v>348560</v>
      </c>
      <c r="G670" s="2">
        <v>20</v>
      </c>
      <c r="H670" s="2">
        <v>0.63</v>
      </c>
    </row>
    <row r="671" spans="1:8" x14ac:dyDescent="0.25">
      <c r="A671" s="2">
        <v>668</v>
      </c>
      <c r="B671" s="2">
        <v>348561</v>
      </c>
      <c r="C671" s="2" t="s">
        <v>558</v>
      </c>
      <c r="D671" s="2" t="s">
        <v>21</v>
      </c>
      <c r="E671" s="6" t="s">
        <v>10</v>
      </c>
      <c r="F671" s="2">
        <v>348561</v>
      </c>
      <c r="G671" s="2">
        <v>19</v>
      </c>
      <c r="H671" s="2">
        <v>0.26</v>
      </c>
    </row>
    <row r="672" spans="1:8" x14ac:dyDescent="0.25">
      <c r="A672" s="2">
        <v>669</v>
      </c>
      <c r="B672" s="2">
        <v>348437</v>
      </c>
      <c r="C672" s="2" t="s">
        <v>559</v>
      </c>
      <c r="D672" s="2" t="s">
        <v>17</v>
      </c>
      <c r="E672" s="6" t="s">
        <v>10</v>
      </c>
      <c r="F672" s="2">
        <v>348437</v>
      </c>
      <c r="G672" s="2">
        <v>28</v>
      </c>
      <c r="H672" s="2">
        <v>0.51</v>
      </c>
    </row>
    <row r="673" spans="1:8" x14ac:dyDescent="0.25">
      <c r="A673" s="2">
        <v>670</v>
      </c>
      <c r="B673" s="2">
        <v>348096</v>
      </c>
      <c r="C673" s="2" t="s">
        <v>560</v>
      </c>
      <c r="D673" s="2" t="s">
        <v>32</v>
      </c>
      <c r="E673" s="6" t="s">
        <v>10</v>
      </c>
      <c r="F673" s="2">
        <v>348096</v>
      </c>
      <c r="G673" s="2">
        <v>9</v>
      </c>
      <c r="H673" s="2">
        <v>0.56000000000000005</v>
      </c>
    </row>
    <row r="674" spans="1:8" x14ac:dyDescent="0.25">
      <c r="A674" s="2">
        <v>671</v>
      </c>
      <c r="B674" s="2">
        <v>348121</v>
      </c>
      <c r="C674" s="2" t="s">
        <v>561</v>
      </c>
      <c r="D674" s="2" t="s">
        <v>61</v>
      </c>
      <c r="E674" s="6" t="s">
        <v>10</v>
      </c>
      <c r="F674" s="2">
        <v>348121</v>
      </c>
      <c r="G674" s="2">
        <v>20</v>
      </c>
      <c r="H674" s="2">
        <v>0.34</v>
      </c>
    </row>
    <row r="675" spans="1:8" x14ac:dyDescent="0.25">
      <c r="A675" s="2">
        <v>672</v>
      </c>
      <c r="B675" s="2">
        <v>348315</v>
      </c>
      <c r="C675" s="2" t="s">
        <v>562</v>
      </c>
      <c r="D675" s="2" t="s">
        <v>43</v>
      </c>
      <c r="E675" s="6" t="s">
        <v>10</v>
      </c>
      <c r="F675" s="2">
        <v>348315</v>
      </c>
      <c r="G675" s="2">
        <v>18</v>
      </c>
      <c r="H675" s="2">
        <v>0.74</v>
      </c>
    </row>
    <row r="676" spans="1:8" x14ac:dyDescent="0.25">
      <c r="A676" s="2">
        <v>673</v>
      </c>
      <c r="B676" s="2">
        <v>353564</v>
      </c>
      <c r="C676" s="2" t="s">
        <v>563</v>
      </c>
      <c r="D676" s="2" t="s">
        <v>61</v>
      </c>
      <c r="E676" s="6" t="s">
        <v>10</v>
      </c>
      <c r="F676" s="2">
        <v>353564</v>
      </c>
      <c r="G676" s="2">
        <v>10</v>
      </c>
      <c r="H676" s="2">
        <v>0.86</v>
      </c>
    </row>
    <row r="677" spans="1:8" x14ac:dyDescent="0.25">
      <c r="A677" s="2">
        <v>674</v>
      </c>
      <c r="B677" s="2">
        <v>348099</v>
      </c>
      <c r="C677" s="2" t="s">
        <v>564</v>
      </c>
      <c r="D677" s="2" t="s">
        <v>32</v>
      </c>
      <c r="E677" s="6" t="s">
        <v>10</v>
      </c>
      <c r="F677" s="2">
        <v>348099</v>
      </c>
      <c r="G677" s="2">
        <v>17</v>
      </c>
      <c r="H677" s="2">
        <v>0.57999999999999996</v>
      </c>
    </row>
    <row r="678" spans="1:8" x14ac:dyDescent="0.25">
      <c r="A678" s="2">
        <v>675</v>
      </c>
      <c r="B678" s="2">
        <v>347705</v>
      </c>
      <c r="C678" s="2" t="s">
        <v>178</v>
      </c>
      <c r="D678" s="2" t="s">
        <v>32</v>
      </c>
      <c r="E678" s="6" t="s">
        <v>10</v>
      </c>
      <c r="F678" s="2">
        <v>347705</v>
      </c>
      <c r="G678" s="2">
        <v>17</v>
      </c>
      <c r="H678" s="2">
        <v>0.2</v>
      </c>
    </row>
    <row r="679" spans="1:8" x14ac:dyDescent="0.25">
      <c r="A679" s="2">
        <v>676</v>
      </c>
      <c r="B679" s="2">
        <v>348331</v>
      </c>
      <c r="C679" s="2" t="s">
        <v>565</v>
      </c>
      <c r="D679" s="2" t="s">
        <v>43</v>
      </c>
      <c r="E679" s="6" t="s">
        <v>10</v>
      </c>
      <c r="F679" s="2">
        <v>348331</v>
      </c>
      <c r="G679" s="2">
        <v>27</v>
      </c>
      <c r="H679" s="2">
        <v>0.82</v>
      </c>
    </row>
    <row r="680" spans="1:8" x14ac:dyDescent="0.25">
      <c r="A680" s="2">
        <v>677</v>
      </c>
      <c r="B680" s="2">
        <v>348334</v>
      </c>
      <c r="C680" s="2" t="s">
        <v>566</v>
      </c>
      <c r="D680" s="2" t="s">
        <v>43</v>
      </c>
      <c r="E680" s="6" t="s">
        <v>10</v>
      </c>
      <c r="F680" s="2">
        <v>348334</v>
      </c>
      <c r="G680" s="2">
        <v>20</v>
      </c>
      <c r="H680" s="2">
        <v>0.82</v>
      </c>
    </row>
    <row r="681" spans="1:8" x14ac:dyDescent="0.25">
      <c r="A681" s="2">
        <v>678</v>
      </c>
      <c r="B681" s="2">
        <v>348247</v>
      </c>
      <c r="C681" s="2" t="s">
        <v>251</v>
      </c>
      <c r="D681" s="2" t="s">
        <v>61</v>
      </c>
      <c r="E681" s="6" t="s">
        <v>10</v>
      </c>
      <c r="F681" s="2">
        <v>348247</v>
      </c>
      <c r="G681" s="2">
        <v>24</v>
      </c>
      <c r="H681" s="2">
        <v>0.86</v>
      </c>
    </row>
    <row r="682" spans="1:8" x14ac:dyDescent="0.25">
      <c r="A682" s="2">
        <v>679</v>
      </c>
      <c r="B682" s="2">
        <v>362659</v>
      </c>
      <c r="C682" s="2" t="s">
        <v>567</v>
      </c>
      <c r="D682" s="2" t="s">
        <v>65</v>
      </c>
      <c r="E682" s="6" t="s">
        <v>10</v>
      </c>
      <c r="F682" s="2">
        <v>362659</v>
      </c>
      <c r="G682" s="2">
        <v>5</v>
      </c>
      <c r="H682" s="2">
        <v>0.88</v>
      </c>
    </row>
    <row r="683" spans="1:8" x14ac:dyDescent="0.25">
      <c r="A683" s="2">
        <v>680</v>
      </c>
      <c r="B683" s="2">
        <v>364396</v>
      </c>
      <c r="C683" s="2" t="s">
        <v>568</v>
      </c>
      <c r="D683" s="2" t="s">
        <v>17</v>
      </c>
      <c r="E683" s="6" t="s">
        <v>10</v>
      </c>
      <c r="F683" s="2">
        <v>364396</v>
      </c>
      <c r="G683" s="2">
        <v>13</v>
      </c>
      <c r="H683" s="2">
        <v>0.16</v>
      </c>
    </row>
    <row r="684" spans="1:8" x14ac:dyDescent="0.25">
      <c r="A684" s="2">
        <v>681</v>
      </c>
      <c r="B684" s="2">
        <v>362725</v>
      </c>
      <c r="C684" s="2" t="s">
        <v>569</v>
      </c>
      <c r="D684" s="2" t="s">
        <v>17</v>
      </c>
      <c r="E684" s="6" t="s">
        <v>10</v>
      </c>
      <c r="F684" s="2">
        <v>362725</v>
      </c>
      <c r="G684" s="2">
        <v>21</v>
      </c>
      <c r="H684" s="2">
        <v>0.68</v>
      </c>
    </row>
    <row r="685" spans="1:8" x14ac:dyDescent="0.25">
      <c r="A685" s="2">
        <v>682</v>
      </c>
      <c r="B685" s="2">
        <v>364435</v>
      </c>
      <c r="C685" s="2" t="s">
        <v>570</v>
      </c>
      <c r="D685" s="2" t="s">
        <v>17</v>
      </c>
      <c r="E685" s="6" t="s">
        <v>10</v>
      </c>
      <c r="F685" s="2">
        <v>364435</v>
      </c>
      <c r="G685" s="2">
        <v>8</v>
      </c>
      <c r="H685" s="2">
        <v>0.72</v>
      </c>
    </row>
    <row r="686" spans="1:8" x14ac:dyDescent="0.25">
      <c r="A686" s="2">
        <v>683</v>
      </c>
      <c r="B686" s="2">
        <v>362665</v>
      </c>
      <c r="C686" s="2" t="s">
        <v>571</v>
      </c>
      <c r="D686" s="2" t="s">
        <v>17</v>
      </c>
      <c r="E686" s="6" t="s">
        <v>10</v>
      </c>
      <c r="F686" s="2">
        <v>362665</v>
      </c>
      <c r="G686" s="2">
        <v>19</v>
      </c>
      <c r="H686" s="2">
        <v>0.73</v>
      </c>
    </row>
    <row r="687" spans="1:8" x14ac:dyDescent="0.25">
      <c r="A687" s="2">
        <v>684</v>
      </c>
      <c r="B687" s="2">
        <v>365548</v>
      </c>
      <c r="C687" s="2" t="s">
        <v>572</v>
      </c>
      <c r="D687" s="2" t="s">
        <v>17</v>
      </c>
      <c r="E687" s="6" t="s">
        <v>10</v>
      </c>
      <c r="F687" s="2">
        <v>365548</v>
      </c>
      <c r="G687" s="2">
        <v>20</v>
      </c>
      <c r="H687" s="2">
        <v>0.48</v>
      </c>
    </row>
    <row r="688" spans="1:8" x14ac:dyDescent="0.25">
      <c r="A688" s="2">
        <v>685</v>
      </c>
      <c r="B688" s="2">
        <v>347773</v>
      </c>
      <c r="C688" s="2" t="s">
        <v>573</v>
      </c>
      <c r="D688" s="2" t="s">
        <v>65</v>
      </c>
      <c r="E688" s="6" t="s">
        <v>10</v>
      </c>
      <c r="F688" s="2">
        <v>347773</v>
      </c>
      <c r="G688" s="2">
        <v>16</v>
      </c>
      <c r="H688" s="2">
        <v>0.38</v>
      </c>
    </row>
    <row r="689" spans="1:8" x14ac:dyDescent="0.25">
      <c r="A689" s="2">
        <v>686</v>
      </c>
      <c r="B689" s="2">
        <v>348203</v>
      </c>
      <c r="C689" s="2" t="s">
        <v>564</v>
      </c>
      <c r="D689" s="2" t="s">
        <v>32</v>
      </c>
      <c r="E689" s="6" t="s">
        <v>10</v>
      </c>
      <c r="F689" s="2">
        <v>348203</v>
      </c>
      <c r="G689" s="2">
        <v>11</v>
      </c>
      <c r="H689" s="2">
        <v>0.62</v>
      </c>
    </row>
    <row r="690" spans="1:8" x14ac:dyDescent="0.25">
      <c r="A690" s="2">
        <v>687</v>
      </c>
      <c r="B690" s="2">
        <v>348202</v>
      </c>
      <c r="C690" s="2" t="s">
        <v>574</v>
      </c>
      <c r="D690" s="2" t="s">
        <v>43</v>
      </c>
      <c r="E690" s="6" t="s">
        <v>10</v>
      </c>
      <c r="F690" s="2">
        <v>348202</v>
      </c>
      <c r="G690" s="2">
        <v>26</v>
      </c>
      <c r="H690" s="2">
        <v>0.48</v>
      </c>
    </row>
    <row r="691" spans="1:8" x14ac:dyDescent="0.25">
      <c r="A691" s="2">
        <v>688</v>
      </c>
      <c r="B691" s="2">
        <v>348201</v>
      </c>
      <c r="C691" s="2" t="s">
        <v>575</v>
      </c>
      <c r="D691" s="2" t="s">
        <v>43</v>
      </c>
      <c r="E691" s="6" t="s">
        <v>10</v>
      </c>
      <c r="F691" s="2">
        <v>348201</v>
      </c>
      <c r="G691" s="2">
        <v>16</v>
      </c>
      <c r="H691" s="2">
        <v>0.28999999999999998</v>
      </c>
    </row>
    <row r="692" spans="1:8" x14ac:dyDescent="0.25">
      <c r="A692" s="2">
        <v>689</v>
      </c>
      <c r="B692" s="2">
        <v>348248</v>
      </c>
      <c r="C692" s="2" t="s">
        <v>251</v>
      </c>
      <c r="D692" s="2" t="s">
        <v>61</v>
      </c>
      <c r="E692" s="6" t="s">
        <v>10</v>
      </c>
      <c r="F692" s="2">
        <v>348248</v>
      </c>
      <c r="G692" s="2">
        <v>29</v>
      </c>
      <c r="H692" s="2">
        <v>0.56999999999999995</v>
      </c>
    </row>
    <row r="693" spans="1:8" x14ac:dyDescent="0.25">
      <c r="A693" s="2">
        <v>690</v>
      </c>
      <c r="B693" s="2">
        <v>348016</v>
      </c>
      <c r="C693" s="2" t="s">
        <v>576</v>
      </c>
      <c r="D693" s="2" t="s">
        <v>65</v>
      </c>
      <c r="E693" s="6" t="s">
        <v>10</v>
      </c>
      <c r="F693" s="2">
        <v>348016</v>
      </c>
      <c r="G693" s="2">
        <v>19</v>
      </c>
      <c r="H693" s="2">
        <v>0.73</v>
      </c>
    </row>
    <row r="694" spans="1:8" x14ac:dyDescent="0.25">
      <c r="A694" s="2">
        <v>691</v>
      </c>
      <c r="B694" s="2">
        <v>347901</v>
      </c>
      <c r="C694" s="2" t="s">
        <v>577</v>
      </c>
      <c r="D694" s="2" t="s">
        <v>70</v>
      </c>
      <c r="E694" s="6" t="s">
        <v>10</v>
      </c>
      <c r="F694" s="2">
        <v>347901</v>
      </c>
      <c r="G694" s="2">
        <v>27</v>
      </c>
      <c r="H694" s="2">
        <v>0.85</v>
      </c>
    </row>
    <row r="695" spans="1:8" x14ac:dyDescent="0.25">
      <c r="A695" s="2">
        <v>692</v>
      </c>
      <c r="B695" s="2">
        <v>348115</v>
      </c>
      <c r="C695" s="2" t="s">
        <v>563</v>
      </c>
      <c r="D695" s="2" t="s">
        <v>61</v>
      </c>
      <c r="E695" s="6" t="s">
        <v>10</v>
      </c>
      <c r="F695" s="2">
        <v>348115</v>
      </c>
      <c r="G695" s="2">
        <v>27</v>
      </c>
      <c r="H695" s="2">
        <v>0.63</v>
      </c>
    </row>
    <row r="696" spans="1:8" x14ac:dyDescent="0.25">
      <c r="A696" s="2">
        <v>693</v>
      </c>
      <c r="B696" s="2">
        <v>348391</v>
      </c>
      <c r="C696" s="2" t="s">
        <v>330</v>
      </c>
      <c r="D696" s="2" t="s">
        <v>70</v>
      </c>
      <c r="E696" s="6" t="s">
        <v>10</v>
      </c>
      <c r="F696" s="2">
        <v>348391</v>
      </c>
      <c r="G696" s="2">
        <v>13</v>
      </c>
      <c r="H696" s="2">
        <v>0.39</v>
      </c>
    </row>
    <row r="697" spans="1:8" x14ac:dyDescent="0.25">
      <c r="A697" s="2">
        <v>694</v>
      </c>
      <c r="B697" s="2">
        <v>362703</v>
      </c>
      <c r="C697" s="2" t="s">
        <v>209</v>
      </c>
      <c r="D697" s="2" t="s">
        <v>17</v>
      </c>
      <c r="E697" s="6" t="s">
        <v>10</v>
      </c>
      <c r="F697" s="2">
        <v>362703</v>
      </c>
      <c r="G697" s="2">
        <v>6</v>
      </c>
      <c r="H697" s="2">
        <v>0.63</v>
      </c>
    </row>
    <row r="698" spans="1:8" x14ac:dyDescent="0.25">
      <c r="A698" s="2">
        <v>695</v>
      </c>
      <c r="B698" s="2">
        <v>364202</v>
      </c>
      <c r="C698" s="2" t="s">
        <v>578</v>
      </c>
      <c r="D698" s="2" t="s">
        <v>17</v>
      </c>
      <c r="E698" s="6" t="s">
        <v>10</v>
      </c>
      <c r="F698" s="2">
        <v>364202</v>
      </c>
      <c r="G698" s="2">
        <v>28</v>
      </c>
      <c r="H698" s="2">
        <v>0.9</v>
      </c>
    </row>
    <row r="699" spans="1:8" x14ac:dyDescent="0.25">
      <c r="A699" s="2">
        <v>696</v>
      </c>
      <c r="B699" s="2">
        <v>365549</v>
      </c>
      <c r="C699" s="2" t="s">
        <v>579</v>
      </c>
      <c r="D699" s="2" t="s">
        <v>17</v>
      </c>
      <c r="E699" s="6" t="s">
        <v>10</v>
      </c>
      <c r="F699" s="2">
        <v>365549</v>
      </c>
      <c r="G699" s="2">
        <v>5</v>
      </c>
      <c r="H699" s="2">
        <v>0.51</v>
      </c>
    </row>
    <row r="700" spans="1:8" x14ac:dyDescent="0.25">
      <c r="A700" s="2">
        <v>697</v>
      </c>
      <c r="B700" s="2">
        <v>348443</v>
      </c>
      <c r="C700" s="2" t="s">
        <v>580</v>
      </c>
      <c r="D700" s="2" t="s">
        <v>11</v>
      </c>
      <c r="E700" s="6" t="s">
        <v>10</v>
      </c>
      <c r="F700" s="2">
        <v>348443</v>
      </c>
      <c r="G700" s="2">
        <v>16</v>
      </c>
      <c r="H700" s="2">
        <v>0.42</v>
      </c>
    </row>
    <row r="701" spans="1:8" x14ac:dyDescent="0.25">
      <c r="A701" s="2">
        <v>698</v>
      </c>
      <c r="B701" s="2">
        <v>347711</v>
      </c>
      <c r="C701" s="2" t="s">
        <v>487</v>
      </c>
      <c r="D701" s="2" t="s">
        <v>32</v>
      </c>
      <c r="E701" s="6" t="s">
        <v>10</v>
      </c>
      <c r="F701" s="2">
        <v>347711</v>
      </c>
      <c r="G701" s="2">
        <v>18</v>
      </c>
      <c r="H701" s="2">
        <v>0.86</v>
      </c>
    </row>
    <row r="702" spans="1:8" x14ac:dyDescent="0.25">
      <c r="A702" s="2">
        <v>699</v>
      </c>
      <c r="B702" s="2">
        <v>347963</v>
      </c>
      <c r="C702" s="2" t="s">
        <v>581</v>
      </c>
      <c r="D702" s="2" t="s">
        <v>70</v>
      </c>
      <c r="E702" s="6" t="s">
        <v>10</v>
      </c>
      <c r="F702" s="2">
        <v>347963</v>
      </c>
      <c r="G702" s="2">
        <v>25</v>
      </c>
      <c r="H702" s="2">
        <v>0.22</v>
      </c>
    </row>
    <row r="703" spans="1:8" x14ac:dyDescent="0.25">
      <c r="A703" s="2">
        <v>700</v>
      </c>
      <c r="B703" s="2">
        <v>348570</v>
      </c>
      <c r="C703" s="2" t="s">
        <v>213</v>
      </c>
      <c r="D703" s="2" t="s">
        <v>21</v>
      </c>
      <c r="E703" s="6" t="s">
        <v>10</v>
      </c>
      <c r="F703" s="2">
        <v>348570</v>
      </c>
      <c r="G703" s="2">
        <v>26</v>
      </c>
      <c r="H703" s="2">
        <v>0.25</v>
      </c>
    </row>
    <row r="704" spans="1:8" x14ac:dyDescent="0.25">
      <c r="A704" s="2">
        <v>701</v>
      </c>
      <c r="B704" s="2">
        <v>362664</v>
      </c>
      <c r="C704" s="2" t="s">
        <v>582</v>
      </c>
      <c r="D704" s="2" t="s">
        <v>17</v>
      </c>
      <c r="E704" s="6" t="s">
        <v>10</v>
      </c>
      <c r="F704" s="2">
        <v>362664</v>
      </c>
      <c r="G704" s="2">
        <v>15</v>
      </c>
      <c r="H704" s="2">
        <v>0.32</v>
      </c>
    </row>
    <row r="705" spans="1:8" x14ac:dyDescent="0.25">
      <c r="A705" s="2">
        <v>702</v>
      </c>
      <c r="B705" s="2">
        <v>347802</v>
      </c>
      <c r="C705" s="2" t="s">
        <v>583</v>
      </c>
      <c r="D705" s="2" t="s">
        <v>21</v>
      </c>
      <c r="E705" s="6" t="s">
        <v>10</v>
      </c>
      <c r="F705" s="2">
        <v>347802</v>
      </c>
      <c r="G705" s="2">
        <v>29</v>
      </c>
      <c r="H705" s="2">
        <v>0.35</v>
      </c>
    </row>
    <row r="706" spans="1:8" x14ac:dyDescent="0.25">
      <c r="A706" s="2">
        <v>703</v>
      </c>
      <c r="B706" s="2">
        <v>348867</v>
      </c>
      <c r="C706" s="2" t="s">
        <v>584</v>
      </c>
      <c r="D706" s="2" t="s">
        <v>17</v>
      </c>
      <c r="E706" s="6" t="s">
        <v>10</v>
      </c>
      <c r="F706" s="2">
        <v>348867</v>
      </c>
      <c r="G706" s="2">
        <v>16</v>
      </c>
      <c r="H706" s="2">
        <v>0.64</v>
      </c>
    </row>
    <row r="707" spans="1:8" x14ac:dyDescent="0.25">
      <c r="A707" s="2">
        <v>704</v>
      </c>
      <c r="B707" s="2">
        <v>348362</v>
      </c>
      <c r="C707" s="2" t="s">
        <v>585</v>
      </c>
      <c r="D707" s="2" t="s">
        <v>17</v>
      </c>
      <c r="E707" s="6" t="s">
        <v>10</v>
      </c>
      <c r="F707" s="2">
        <v>348362</v>
      </c>
      <c r="G707" s="2">
        <v>6</v>
      </c>
      <c r="H707" s="2">
        <v>0.34</v>
      </c>
    </row>
    <row r="708" spans="1:8" x14ac:dyDescent="0.25">
      <c r="A708" s="2">
        <v>705</v>
      </c>
      <c r="B708" s="2">
        <v>348234</v>
      </c>
      <c r="C708" s="2" t="s">
        <v>586</v>
      </c>
      <c r="D708" s="2" t="s">
        <v>11</v>
      </c>
      <c r="E708" s="6" t="s">
        <v>10</v>
      </c>
      <c r="F708" s="2">
        <v>348234</v>
      </c>
      <c r="G708" s="2">
        <v>12</v>
      </c>
      <c r="H708" s="2">
        <v>0.47</v>
      </c>
    </row>
    <row r="709" spans="1:8" x14ac:dyDescent="0.25">
      <c r="A709" s="2">
        <v>706</v>
      </c>
      <c r="B709" s="2">
        <v>348231</v>
      </c>
      <c r="C709" s="2" t="s">
        <v>587</v>
      </c>
      <c r="D709" s="2" t="s">
        <v>11</v>
      </c>
      <c r="E709" s="6" t="s">
        <v>10</v>
      </c>
      <c r="F709" s="2">
        <v>348231</v>
      </c>
      <c r="G709" s="2">
        <v>19</v>
      </c>
      <c r="H709" s="2">
        <v>0.16</v>
      </c>
    </row>
    <row r="710" spans="1:8" x14ac:dyDescent="0.25">
      <c r="A710" s="2">
        <v>707</v>
      </c>
      <c r="B710" s="2">
        <v>347739</v>
      </c>
      <c r="C710" s="2" t="s">
        <v>588</v>
      </c>
      <c r="D710" s="2" t="s">
        <v>21</v>
      </c>
      <c r="E710" s="6" t="s">
        <v>10</v>
      </c>
      <c r="F710" s="2">
        <v>347739</v>
      </c>
      <c r="G710" s="2">
        <v>17</v>
      </c>
      <c r="H710" s="2">
        <v>0.19</v>
      </c>
    </row>
    <row r="711" spans="1:8" x14ac:dyDescent="0.25">
      <c r="A711" s="2">
        <v>708</v>
      </c>
      <c r="B711" s="2">
        <v>347753</v>
      </c>
      <c r="C711" s="2" t="s">
        <v>589</v>
      </c>
      <c r="D711" s="2" t="s">
        <v>21</v>
      </c>
      <c r="E711" s="6" t="s">
        <v>10</v>
      </c>
      <c r="F711" s="2">
        <v>347753</v>
      </c>
      <c r="G711" s="2">
        <v>6</v>
      </c>
      <c r="H711" s="2">
        <v>0.81</v>
      </c>
    </row>
    <row r="712" spans="1:8" x14ac:dyDescent="0.25">
      <c r="A712" s="2">
        <v>709</v>
      </c>
      <c r="B712" s="2">
        <v>348473</v>
      </c>
      <c r="C712" s="2" t="s">
        <v>590</v>
      </c>
      <c r="D712" s="2" t="s">
        <v>65</v>
      </c>
      <c r="E712" s="6" t="s">
        <v>10</v>
      </c>
      <c r="F712" s="2">
        <v>348473</v>
      </c>
      <c r="G712" s="2">
        <v>12</v>
      </c>
      <c r="H712" s="2">
        <v>0.37</v>
      </c>
    </row>
    <row r="713" spans="1:8" x14ac:dyDescent="0.25">
      <c r="A713" s="2">
        <v>710</v>
      </c>
      <c r="B713" s="2">
        <v>348350</v>
      </c>
      <c r="C713" s="2" t="s">
        <v>591</v>
      </c>
      <c r="D713" s="2" t="s">
        <v>65</v>
      </c>
      <c r="E713" s="6" t="s">
        <v>10</v>
      </c>
      <c r="F713" s="2">
        <v>348350</v>
      </c>
      <c r="G713" s="2">
        <v>22</v>
      </c>
      <c r="H713" s="2">
        <v>0.65</v>
      </c>
    </row>
    <row r="714" spans="1:8" x14ac:dyDescent="0.25">
      <c r="A714" s="2">
        <v>711</v>
      </c>
      <c r="B714" s="2">
        <v>364337</v>
      </c>
      <c r="C714" s="2" t="s">
        <v>592</v>
      </c>
      <c r="D714" s="2" t="s">
        <v>32</v>
      </c>
      <c r="E714" s="6" t="s">
        <v>10</v>
      </c>
      <c r="F714" s="2">
        <v>364337</v>
      </c>
      <c r="G714" s="2">
        <v>17</v>
      </c>
      <c r="H714" s="2">
        <v>0.22</v>
      </c>
    </row>
    <row r="715" spans="1:8" x14ac:dyDescent="0.25">
      <c r="A715" s="2">
        <v>712</v>
      </c>
      <c r="B715" s="2">
        <v>347999</v>
      </c>
      <c r="C715" s="2" t="s">
        <v>341</v>
      </c>
      <c r="D715" s="2" t="s">
        <v>61</v>
      </c>
      <c r="E715" s="6" t="s">
        <v>10</v>
      </c>
      <c r="F715" s="2">
        <v>347999</v>
      </c>
      <c r="G715" s="2">
        <v>24</v>
      </c>
      <c r="H715" s="2">
        <v>0.75</v>
      </c>
    </row>
    <row r="716" spans="1:8" x14ac:dyDescent="0.25">
      <c r="A716" s="2">
        <v>713</v>
      </c>
      <c r="B716" s="2">
        <v>348210</v>
      </c>
      <c r="C716" s="2" t="s">
        <v>593</v>
      </c>
      <c r="D716" s="2" t="s">
        <v>65</v>
      </c>
      <c r="E716" s="6" t="s">
        <v>10</v>
      </c>
      <c r="F716" s="2">
        <v>348210</v>
      </c>
      <c r="G716" s="2">
        <v>29</v>
      </c>
      <c r="H716" s="2">
        <v>0.54</v>
      </c>
    </row>
    <row r="717" spans="1:8" x14ac:dyDescent="0.25">
      <c r="A717" s="2">
        <v>714</v>
      </c>
      <c r="B717" s="2">
        <v>348219</v>
      </c>
      <c r="C717" s="2" t="s">
        <v>594</v>
      </c>
      <c r="D717" s="2" t="s">
        <v>11</v>
      </c>
      <c r="E717" s="6" t="s">
        <v>10</v>
      </c>
      <c r="F717" s="2">
        <v>348219</v>
      </c>
      <c r="G717" s="2">
        <v>21</v>
      </c>
      <c r="H717" s="2">
        <v>0.73</v>
      </c>
    </row>
    <row r="718" spans="1:8" x14ac:dyDescent="0.25">
      <c r="A718" s="2">
        <v>715</v>
      </c>
      <c r="B718" s="2">
        <v>362584</v>
      </c>
      <c r="C718" s="2" t="s">
        <v>595</v>
      </c>
      <c r="D718" s="2" t="s">
        <v>11</v>
      </c>
      <c r="E718" s="6" t="s">
        <v>10</v>
      </c>
      <c r="F718" s="2">
        <v>362584</v>
      </c>
      <c r="G718" s="2">
        <v>26</v>
      </c>
      <c r="H718" s="2">
        <v>0.1</v>
      </c>
    </row>
    <row r="719" spans="1:8" x14ac:dyDescent="0.25">
      <c r="A719" s="2">
        <v>716</v>
      </c>
      <c r="B719" s="2">
        <v>348519</v>
      </c>
      <c r="C719" s="2" t="s">
        <v>339</v>
      </c>
      <c r="D719" s="2" t="s">
        <v>21</v>
      </c>
      <c r="E719" s="6" t="s">
        <v>10</v>
      </c>
      <c r="F719" s="2">
        <v>348519</v>
      </c>
      <c r="G719" s="2">
        <v>14</v>
      </c>
      <c r="H719" s="2">
        <v>0.15</v>
      </c>
    </row>
    <row r="720" spans="1:8" x14ac:dyDescent="0.25">
      <c r="A720" s="2">
        <v>717</v>
      </c>
      <c r="B720" s="2">
        <v>348787</v>
      </c>
      <c r="C720" s="2" t="s">
        <v>596</v>
      </c>
      <c r="D720" s="2" t="s">
        <v>17</v>
      </c>
      <c r="E720" s="6" t="s">
        <v>10</v>
      </c>
      <c r="F720" s="2">
        <v>348787</v>
      </c>
      <c r="G720" s="2">
        <v>16</v>
      </c>
      <c r="H720" s="2">
        <v>0.14000000000000001</v>
      </c>
    </row>
    <row r="721" spans="1:8" x14ac:dyDescent="0.25">
      <c r="A721" s="2">
        <v>718</v>
      </c>
      <c r="B721" s="2">
        <v>348887</v>
      </c>
      <c r="C721" s="2" t="s">
        <v>597</v>
      </c>
      <c r="D721" s="2" t="s">
        <v>17</v>
      </c>
      <c r="E721" s="6" t="s">
        <v>10</v>
      </c>
      <c r="F721" s="2">
        <v>348887</v>
      </c>
      <c r="G721" s="2">
        <v>13</v>
      </c>
      <c r="H721" s="2">
        <v>0.85</v>
      </c>
    </row>
    <row r="722" spans="1:8" x14ac:dyDescent="0.25">
      <c r="A722" s="2">
        <v>719</v>
      </c>
      <c r="B722" s="2">
        <v>347769</v>
      </c>
      <c r="C722" s="2" t="s">
        <v>598</v>
      </c>
      <c r="D722" s="2" t="s">
        <v>21</v>
      </c>
      <c r="E722" s="6" t="s">
        <v>10</v>
      </c>
      <c r="F722" s="2">
        <v>347769</v>
      </c>
      <c r="G722" s="2">
        <v>11</v>
      </c>
      <c r="H722" s="2">
        <v>0.61</v>
      </c>
    </row>
    <row r="723" spans="1:8" x14ac:dyDescent="0.25">
      <c r="A723" s="2">
        <v>720</v>
      </c>
      <c r="B723" s="2">
        <v>348254</v>
      </c>
      <c r="C723" s="2" t="s">
        <v>599</v>
      </c>
      <c r="D723" s="2" t="s">
        <v>61</v>
      </c>
      <c r="E723" s="6" t="s">
        <v>10</v>
      </c>
      <c r="F723" s="2">
        <v>348254</v>
      </c>
      <c r="G723" s="2">
        <v>11</v>
      </c>
      <c r="H723" s="2">
        <v>0.69</v>
      </c>
    </row>
    <row r="724" spans="1:8" x14ac:dyDescent="0.25">
      <c r="A724" s="2">
        <v>721</v>
      </c>
      <c r="B724" s="2">
        <v>347771</v>
      </c>
      <c r="C724" s="2" t="s">
        <v>600</v>
      </c>
      <c r="D724" s="2" t="s">
        <v>21</v>
      </c>
      <c r="E724" s="6" t="s">
        <v>10</v>
      </c>
      <c r="F724" s="2">
        <v>347771</v>
      </c>
      <c r="G724" s="2">
        <v>13</v>
      </c>
      <c r="H724" s="2">
        <v>0.56999999999999995</v>
      </c>
    </row>
    <row r="725" spans="1:8" x14ac:dyDescent="0.25">
      <c r="A725" s="2">
        <v>722</v>
      </c>
      <c r="B725" s="2">
        <v>348137</v>
      </c>
      <c r="C725" s="2" t="s">
        <v>601</v>
      </c>
      <c r="D725" s="2" t="s">
        <v>72</v>
      </c>
      <c r="E725" s="6" t="s">
        <v>10</v>
      </c>
      <c r="F725" s="2">
        <v>348137</v>
      </c>
      <c r="G725" s="2">
        <v>25</v>
      </c>
      <c r="H725" s="2">
        <v>0.28000000000000003</v>
      </c>
    </row>
    <row r="726" spans="1:8" x14ac:dyDescent="0.25">
      <c r="A726" s="2">
        <v>723</v>
      </c>
      <c r="B726" s="2">
        <v>348684</v>
      </c>
      <c r="C726" s="2" t="s">
        <v>602</v>
      </c>
      <c r="D726" s="2" t="s">
        <v>21</v>
      </c>
      <c r="E726" s="6" t="s">
        <v>10</v>
      </c>
      <c r="F726" s="2">
        <v>348684</v>
      </c>
      <c r="G726" s="2">
        <v>17</v>
      </c>
      <c r="H726" s="2">
        <v>0.72</v>
      </c>
    </row>
    <row r="727" spans="1:8" x14ac:dyDescent="0.25">
      <c r="A727" s="2">
        <v>724</v>
      </c>
      <c r="B727" s="2">
        <v>348347</v>
      </c>
      <c r="C727" s="2" t="s">
        <v>603</v>
      </c>
      <c r="D727" s="2" t="s">
        <v>17</v>
      </c>
      <c r="E727" s="6" t="s">
        <v>10</v>
      </c>
      <c r="F727" s="2">
        <v>348347</v>
      </c>
      <c r="G727" s="2">
        <v>25</v>
      </c>
      <c r="H727" s="2">
        <v>0.73</v>
      </c>
    </row>
    <row r="728" spans="1:8" x14ac:dyDescent="0.25">
      <c r="A728" s="2">
        <v>725</v>
      </c>
      <c r="B728" s="2">
        <v>348639</v>
      </c>
      <c r="C728" s="2" t="s">
        <v>488</v>
      </c>
      <c r="D728" s="2" t="s">
        <v>65</v>
      </c>
      <c r="E728" s="6" t="s">
        <v>10</v>
      </c>
      <c r="F728" s="2">
        <v>348639</v>
      </c>
      <c r="G728" s="2">
        <v>28</v>
      </c>
      <c r="H728" s="2">
        <v>0.77</v>
      </c>
    </row>
    <row r="729" spans="1:8" x14ac:dyDescent="0.25">
      <c r="A729" s="2">
        <v>726</v>
      </c>
      <c r="B729" s="2">
        <v>347684</v>
      </c>
      <c r="C729" s="2" t="s">
        <v>604</v>
      </c>
      <c r="D729" s="2" t="s">
        <v>79</v>
      </c>
      <c r="E729" s="6" t="s">
        <v>10</v>
      </c>
      <c r="F729" s="2">
        <v>347684</v>
      </c>
      <c r="G729" s="2">
        <v>27</v>
      </c>
      <c r="H729" s="2">
        <v>0.6</v>
      </c>
    </row>
    <row r="730" spans="1:8" x14ac:dyDescent="0.25">
      <c r="A730" s="2">
        <v>727</v>
      </c>
      <c r="B730" s="2">
        <v>348261</v>
      </c>
      <c r="C730" s="2" t="s">
        <v>605</v>
      </c>
      <c r="D730" s="2" t="s">
        <v>61</v>
      </c>
      <c r="E730" s="6" t="s">
        <v>10</v>
      </c>
      <c r="F730" s="2">
        <v>348261</v>
      </c>
      <c r="G730" s="2">
        <v>15</v>
      </c>
      <c r="H730" s="2">
        <v>0.7</v>
      </c>
    </row>
    <row r="731" spans="1:8" x14ac:dyDescent="0.25">
      <c r="A731" s="2">
        <v>728</v>
      </c>
      <c r="B731" s="2">
        <v>347661</v>
      </c>
      <c r="C731" s="2" t="s">
        <v>606</v>
      </c>
      <c r="D731" s="2" t="s">
        <v>65</v>
      </c>
      <c r="E731" s="6" t="s">
        <v>10</v>
      </c>
      <c r="F731" s="2">
        <v>347661</v>
      </c>
      <c r="G731" s="2">
        <v>15</v>
      </c>
      <c r="H731" s="2">
        <v>0.35</v>
      </c>
    </row>
    <row r="732" spans="1:8" x14ac:dyDescent="0.25">
      <c r="A732" s="2">
        <v>729</v>
      </c>
      <c r="B732" s="2">
        <v>347660</v>
      </c>
      <c r="C732" s="2" t="s">
        <v>607</v>
      </c>
      <c r="D732" s="2" t="s">
        <v>65</v>
      </c>
      <c r="E732" s="6" t="s">
        <v>10</v>
      </c>
      <c r="F732" s="2">
        <v>347660</v>
      </c>
      <c r="G732" s="2">
        <v>8</v>
      </c>
      <c r="H732" s="2">
        <v>0.56000000000000005</v>
      </c>
    </row>
    <row r="733" spans="1:8" x14ac:dyDescent="0.25">
      <c r="A733" s="2">
        <v>730</v>
      </c>
      <c r="B733" s="2">
        <v>364343</v>
      </c>
      <c r="C733" s="2" t="s">
        <v>608</v>
      </c>
      <c r="D733" s="2" t="s">
        <v>43</v>
      </c>
      <c r="E733" s="6" t="s">
        <v>10</v>
      </c>
      <c r="F733" s="2">
        <v>364343</v>
      </c>
      <c r="G733" s="2">
        <v>7</v>
      </c>
      <c r="H733" s="2">
        <v>0.87</v>
      </c>
    </row>
    <row r="734" spans="1:8" x14ac:dyDescent="0.25">
      <c r="A734" s="2">
        <v>731</v>
      </c>
      <c r="B734" s="2">
        <v>364342</v>
      </c>
      <c r="C734" s="2" t="s">
        <v>31</v>
      </c>
      <c r="D734" s="2" t="s">
        <v>32</v>
      </c>
      <c r="E734" s="6" t="s">
        <v>10</v>
      </c>
      <c r="F734" s="2">
        <v>364342</v>
      </c>
      <c r="G734" s="2">
        <v>13</v>
      </c>
      <c r="H734" s="2">
        <v>0.76</v>
      </c>
    </row>
    <row r="735" spans="1:8" x14ac:dyDescent="0.25">
      <c r="A735" s="2">
        <v>732</v>
      </c>
      <c r="B735" s="2">
        <v>348681</v>
      </c>
      <c r="C735" s="2" t="s">
        <v>609</v>
      </c>
      <c r="D735" s="2" t="s">
        <v>21</v>
      </c>
      <c r="E735" s="6" t="s">
        <v>10</v>
      </c>
      <c r="F735" s="2">
        <v>348681</v>
      </c>
      <c r="G735" s="2">
        <v>14</v>
      </c>
      <c r="H735" s="2">
        <v>0.67</v>
      </c>
    </row>
    <row r="736" spans="1:8" x14ac:dyDescent="0.25">
      <c r="A736" s="2">
        <v>733</v>
      </c>
      <c r="B736" s="2">
        <v>364406</v>
      </c>
      <c r="C736" s="2" t="s">
        <v>610</v>
      </c>
      <c r="D736" s="2" t="s">
        <v>23</v>
      </c>
      <c r="E736" s="6" t="s">
        <v>10</v>
      </c>
      <c r="F736" s="2">
        <v>364406</v>
      </c>
      <c r="G736" s="2">
        <v>21</v>
      </c>
      <c r="H736" s="2">
        <v>0.83</v>
      </c>
    </row>
    <row r="737" spans="1:8" x14ac:dyDescent="0.25">
      <c r="A737" s="2">
        <v>734</v>
      </c>
      <c r="B737" s="2">
        <v>348123</v>
      </c>
      <c r="C737" s="2" t="s">
        <v>611</v>
      </c>
      <c r="D737" s="2" t="s">
        <v>61</v>
      </c>
      <c r="E737" s="6" t="s">
        <v>10</v>
      </c>
      <c r="F737" s="2">
        <v>348123</v>
      </c>
      <c r="G737" s="2">
        <v>5</v>
      </c>
      <c r="H737" s="2">
        <v>0.52</v>
      </c>
    </row>
    <row r="738" spans="1:8" x14ac:dyDescent="0.25">
      <c r="A738" s="2">
        <v>735</v>
      </c>
      <c r="B738" s="2">
        <v>364153</v>
      </c>
      <c r="C738" s="2" t="s">
        <v>612</v>
      </c>
      <c r="D738" s="2" t="s">
        <v>21</v>
      </c>
      <c r="E738" s="6" t="s">
        <v>10</v>
      </c>
      <c r="F738" s="2">
        <v>364153</v>
      </c>
      <c r="G738" s="2">
        <v>18</v>
      </c>
      <c r="H738" s="2">
        <v>0.62</v>
      </c>
    </row>
    <row r="739" spans="1:8" x14ac:dyDescent="0.25">
      <c r="A739" s="2">
        <v>736</v>
      </c>
      <c r="B739" s="2">
        <v>364411</v>
      </c>
      <c r="C739" s="2" t="s">
        <v>613</v>
      </c>
      <c r="D739" s="2" t="s">
        <v>21</v>
      </c>
      <c r="E739" s="6" t="s">
        <v>10</v>
      </c>
      <c r="F739" s="2">
        <v>364411</v>
      </c>
      <c r="G739" s="2">
        <v>11</v>
      </c>
      <c r="H739" s="2">
        <v>0.74</v>
      </c>
    </row>
    <row r="740" spans="1:8" x14ac:dyDescent="0.25">
      <c r="A740" s="2">
        <v>737</v>
      </c>
      <c r="B740" s="2">
        <v>347598</v>
      </c>
      <c r="C740" s="2" t="s">
        <v>208</v>
      </c>
      <c r="D740" s="2" t="s">
        <v>21</v>
      </c>
      <c r="E740" s="6" t="s">
        <v>10</v>
      </c>
      <c r="F740" s="2">
        <v>347598</v>
      </c>
      <c r="G740" s="2">
        <v>5</v>
      </c>
      <c r="H740" s="2">
        <v>0.67</v>
      </c>
    </row>
    <row r="741" spans="1:8" x14ac:dyDescent="0.25">
      <c r="A741" s="2">
        <v>738</v>
      </c>
      <c r="B741" s="2">
        <v>364290</v>
      </c>
      <c r="C741" s="2" t="s">
        <v>614</v>
      </c>
      <c r="D741" s="2" t="s">
        <v>21</v>
      </c>
      <c r="E741" s="6" t="s">
        <v>10</v>
      </c>
      <c r="F741" s="2">
        <v>364290</v>
      </c>
      <c r="G741" s="2">
        <v>18</v>
      </c>
      <c r="H741" s="2">
        <v>0.56000000000000005</v>
      </c>
    </row>
    <row r="742" spans="1:8" x14ac:dyDescent="0.25">
      <c r="A742" s="2">
        <v>739</v>
      </c>
      <c r="B742" s="2">
        <v>347619</v>
      </c>
      <c r="C742" s="2" t="s">
        <v>615</v>
      </c>
      <c r="D742" s="2" t="s">
        <v>21</v>
      </c>
      <c r="E742" s="6" t="s">
        <v>10</v>
      </c>
      <c r="F742" s="2">
        <v>347619</v>
      </c>
      <c r="G742" s="2">
        <v>16</v>
      </c>
      <c r="H742" s="2">
        <v>0.86</v>
      </c>
    </row>
    <row r="743" spans="1:8" x14ac:dyDescent="0.25">
      <c r="A743" s="2">
        <v>740</v>
      </c>
      <c r="B743" s="2">
        <v>353542</v>
      </c>
      <c r="C743" s="2" t="s">
        <v>204</v>
      </c>
      <c r="D743" s="2" t="s">
        <v>21</v>
      </c>
      <c r="E743" s="6" t="s">
        <v>10</v>
      </c>
      <c r="F743" s="2">
        <v>353542</v>
      </c>
      <c r="G743" s="2">
        <v>5</v>
      </c>
      <c r="H743" s="2">
        <v>0.42</v>
      </c>
    </row>
    <row r="744" spans="1:8" x14ac:dyDescent="0.25">
      <c r="A744" s="2">
        <v>741</v>
      </c>
      <c r="B744" s="2">
        <v>347580</v>
      </c>
      <c r="C744" s="2" t="s">
        <v>381</v>
      </c>
      <c r="D744" s="2" t="s">
        <v>21</v>
      </c>
      <c r="E744" s="6" t="s">
        <v>10</v>
      </c>
      <c r="F744" s="2">
        <v>347580</v>
      </c>
      <c r="G744" s="2">
        <v>7</v>
      </c>
      <c r="H744" s="2">
        <v>0.42</v>
      </c>
    </row>
    <row r="745" spans="1:8" x14ac:dyDescent="0.25">
      <c r="A745" s="2">
        <v>742</v>
      </c>
      <c r="B745" s="2">
        <v>347584</v>
      </c>
      <c r="C745" s="2" t="s">
        <v>235</v>
      </c>
      <c r="D745" s="2" t="s">
        <v>21</v>
      </c>
      <c r="E745" s="6" t="s">
        <v>10</v>
      </c>
      <c r="F745" s="2">
        <v>347584</v>
      </c>
      <c r="G745" s="2">
        <v>11</v>
      </c>
      <c r="H745" s="2">
        <v>0.45</v>
      </c>
    </row>
    <row r="746" spans="1:8" x14ac:dyDescent="0.25">
      <c r="A746" s="2">
        <v>743</v>
      </c>
      <c r="B746" s="2">
        <v>347582</v>
      </c>
      <c r="C746" s="2" t="s">
        <v>616</v>
      </c>
      <c r="D746" s="2" t="s">
        <v>21</v>
      </c>
      <c r="E746" s="6" t="s">
        <v>10</v>
      </c>
      <c r="F746" s="2">
        <v>347582</v>
      </c>
      <c r="G746" s="2">
        <v>7</v>
      </c>
      <c r="H746" s="2">
        <v>0.61</v>
      </c>
    </row>
    <row r="747" spans="1:8" x14ac:dyDescent="0.25">
      <c r="A747" s="2">
        <v>744</v>
      </c>
      <c r="B747" s="2">
        <v>348595</v>
      </c>
      <c r="C747" s="2" t="s">
        <v>617</v>
      </c>
      <c r="D747" s="2" t="s">
        <v>65</v>
      </c>
      <c r="E747" s="6" t="s">
        <v>10</v>
      </c>
      <c r="F747" s="2">
        <v>348595</v>
      </c>
      <c r="G747" s="2">
        <v>25</v>
      </c>
      <c r="H747" s="2">
        <v>0.12</v>
      </c>
    </row>
    <row r="748" spans="1:8" x14ac:dyDescent="0.25">
      <c r="A748" s="2">
        <v>745</v>
      </c>
      <c r="B748" s="2">
        <v>348450</v>
      </c>
      <c r="C748" s="2" t="s">
        <v>548</v>
      </c>
      <c r="D748" s="2" t="s">
        <v>61</v>
      </c>
      <c r="E748" s="6" t="s">
        <v>10</v>
      </c>
      <c r="F748" s="2">
        <v>348450</v>
      </c>
      <c r="G748" s="2">
        <v>17</v>
      </c>
      <c r="H748" s="2">
        <v>0.56999999999999995</v>
      </c>
    </row>
    <row r="749" spans="1:8" x14ac:dyDescent="0.25">
      <c r="A749" s="2">
        <v>746</v>
      </c>
      <c r="B749" s="2">
        <v>353556</v>
      </c>
      <c r="C749" s="2" t="s">
        <v>618</v>
      </c>
      <c r="D749" s="2" t="s">
        <v>21</v>
      </c>
      <c r="E749" s="6" t="s">
        <v>10</v>
      </c>
      <c r="F749" s="2">
        <v>353556</v>
      </c>
      <c r="G749" s="2">
        <v>8</v>
      </c>
      <c r="H749" s="2">
        <v>0.69</v>
      </c>
    </row>
    <row r="750" spans="1:8" x14ac:dyDescent="0.25">
      <c r="A750" s="2">
        <v>747</v>
      </c>
      <c r="B750" s="2">
        <v>347798</v>
      </c>
      <c r="C750" s="2" t="s">
        <v>619</v>
      </c>
      <c r="D750" s="2" t="s">
        <v>65</v>
      </c>
      <c r="E750" s="6" t="s">
        <v>10</v>
      </c>
      <c r="F750" s="2">
        <v>347798</v>
      </c>
      <c r="G750" s="2">
        <v>14</v>
      </c>
      <c r="H750" s="2">
        <v>0.19</v>
      </c>
    </row>
    <row r="751" spans="1:8" x14ac:dyDescent="0.25">
      <c r="A751" s="2">
        <v>748</v>
      </c>
      <c r="B751" s="2">
        <v>347569</v>
      </c>
      <c r="C751" s="2" t="s">
        <v>620</v>
      </c>
      <c r="D751" s="2" t="s">
        <v>23</v>
      </c>
      <c r="E751" s="6" t="s">
        <v>10</v>
      </c>
      <c r="F751" s="2">
        <v>347569</v>
      </c>
      <c r="G751" s="2">
        <v>25</v>
      </c>
      <c r="H751" s="2">
        <v>0.2</v>
      </c>
    </row>
    <row r="752" spans="1:8" x14ac:dyDescent="0.25">
      <c r="A752" s="2">
        <v>749</v>
      </c>
      <c r="B752" s="2">
        <v>348005</v>
      </c>
      <c r="C752" s="2" t="s">
        <v>621</v>
      </c>
      <c r="D752" s="2" t="s">
        <v>14</v>
      </c>
      <c r="E752" s="6" t="s">
        <v>10</v>
      </c>
      <c r="F752" s="2">
        <v>348005</v>
      </c>
      <c r="G752" s="2">
        <v>25</v>
      </c>
      <c r="H752" s="2">
        <v>0.47</v>
      </c>
    </row>
    <row r="753" spans="1:8" x14ac:dyDescent="0.25">
      <c r="A753" s="2">
        <v>750</v>
      </c>
      <c r="B753" s="2">
        <v>348888</v>
      </c>
      <c r="C753" s="2" t="s">
        <v>622</v>
      </c>
      <c r="D753" s="2" t="s">
        <v>17</v>
      </c>
      <c r="E753" s="6" t="s">
        <v>10</v>
      </c>
      <c r="F753" s="2">
        <v>348888</v>
      </c>
      <c r="G753" s="2">
        <v>7</v>
      </c>
      <c r="H753" s="2">
        <v>0.81</v>
      </c>
    </row>
    <row r="754" spans="1:8" x14ac:dyDescent="0.25">
      <c r="A754" s="2">
        <v>751</v>
      </c>
      <c r="B754" s="2">
        <v>347817</v>
      </c>
      <c r="C754" s="2" t="s">
        <v>623</v>
      </c>
      <c r="D754" s="2" t="s">
        <v>21</v>
      </c>
      <c r="E754" s="6" t="s">
        <v>10</v>
      </c>
      <c r="F754" s="2">
        <v>347817</v>
      </c>
      <c r="G754" s="2">
        <v>27</v>
      </c>
      <c r="H754" s="2">
        <v>0.25</v>
      </c>
    </row>
    <row r="755" spans="1:8" x14ac:dyDescent="0.25">
      <c r="A755" s="2">
        <v>752</v>
      </c>
      <c r="B755" s="2">
        <v>347570</v>
      </c>
      <c r="C755" s="2" t="s">
        <v>624</v>
      </c>
      <c r="D755" s="2" t="s">
        <v>23</v>
      </c>
      <c r="E755" s="6" t="s">
        <v>10</v>
      </c>
      <c r="F755" s="2">
        <v>347570</v>
      </c>
      <c r="G755" s="2">
        <v>28</v>
      </c>
      <c r="H755" s="2">
        <v>0.6</v>
      </c>
    </row>
    <row r="756" spans="1:8" x14ac:dyDescent="0.25">
      <c r="A756" s="2">
        <v>753</v>
      </c>
      <c r="B756" s="2">
        <v>347809</v>
      </c>
      <c r="C756" s="2" t="s">
        <v>625</v>
      </c>
      <c r="D756" s="2" t="s">
        <v>21</v>
      </c>
      <c r="E756" s="6" t="s">
        <v>10</v>
      </c>
      <c r="F756" s="2">
        <v>347809</v>
      </c>
      <c r="G756" s="2">
        <v>22</v>
      </c>
      <c r="H756" s="2">
        <v>0.77</v>
      </c>
    </row>
    <row r="757" spans="1:8" x14ac:dyDescent="0.25">
      <c r="A757" s="2">
        <v>754</v>
      </c>
      <c r="B757" s="2">
        <v>348576</v>
      </c>
      <c r="C757" s="2" t="s">
        <v>407</v>
      </c>
      <c r="D757" s="2" t="s">
        <v>23</v>
      </c>
      <c r="E757" s="6" t="s">
        <v>10</v>
      </c>
      <c r="F757" s="2">
        <v>348576</v>
      </c>
      <c r="G757" s="2">
        <v>5</v>
      </c>
      <c r="H757" s="2">
        <v>0.26</v>
      </c>
    </row>
    <row r="758" spans="1:8" x14ac:dyDescent="0.25">
      <c r="A758" s="2">
        <v>755</v>
      </c>
      <c r="B758" s="2">
        <v>348256</v>
      </c>
      <c r="C758" s="2" t="s">
        <v>355</v>
      </c>
      <c r="D758" s="2" t="s">
        <v>61</v>
      </c>
      <c r="E758" s="6" t="s">
        <v>10</v>
      </c>
      <c r="F758" s="2">
        <v>348256</v>
      </c>
      <c r="G758" s="2">
        <v>16</v>
      </c>
      <c r="H758" s="2">
        <v>0.66</v>
      </c>
    </row>
    <row r="759" spans="1:8" x14ac:dyDescent="0.25">
      <c r="A759" s="2">
        <v>756</v>
      </c>
      <c r="B759" s="2">
        <v>348643</v>
      </c>
      <c r="C759" s="2" t="s">
        <v>381</v>
      </c>
      <c r="D759" s="2" t="s">
        <v>21</v>
      </c>
      <c r="E759" s="6" t="s">
        <v>10</v>
      </c>
      <c r="F759" s="2">
        <v>348643</v>
      </c>
      <c r="G759" s="2">
        <v>9</v>
      </c>
      <c r="H759" s="2">
        <v>0.34</v>
      </c>
    </row>
    <row r="760" spans="1:8" x14ac:dyDescent="0.25">
      <c r="A760" s="2">
        <v>757</v>
      </c>
      <c r="B760" s="2">
        <v>348458</v>
      </c>
      <c r="C760" s="2" t="s">
        <v>626</v>
      </c>
      <c r="D760" s="2" t="s">
        <v>11</v>
      </c>
      <c r="E760" s="6" t="s">
        <v>10</v>
      </c>
      <c r="F760" s="2">
        <v>348458</v>
      </c>
      <c r="G760" s="2">
        <v>30</v>
      </c>
      <c r="H760" s="2">
        <v>0.9</v>
      </c>
    </row>
    <row r="761" spans="1:8" x14ac:dyDescent="0.25">
      <c r="A761" s="2">
        <v>758</v>
      </c>
      <c r="B761" s="2">
        <v>347923</v>
      </c>
      <c r="C761" s="2" t="s">
        <v>627</v>
      </c>
      <c r="D761" s="2" t="s">
        <v>70</v>
      </c>
      <c r="E761" s="6" t="s">
        <v>10</v>
      </c>
      <c r="F761" s="2">
        <v>347923</v>
      </c>
      <c r="G761" s="2">
        <v>19</v>
      </c>
      <c r="H761" s="2">
        <v>0.78</v>
      </c>
    </row>
    <row r="762" spans="1:8" x14ac:dyDescent="0.25">
      <c r="A762" s="2">
        <v>759</v>
      </c>
      <c r="B762" s="2">
        <v>347956</v>
      </c>
      <c r="C762" s="2" t="s">
        <v>628</v>
      </c>
      <c r="D762" s="2" t="s">
        <v>14</v>
      </c>
      <c r="E762" s="6" t="s">
        <v>10</v>
      </c>
      <c r="F762" s="2">
        <v>347956</v>
      </c>
      <c r="G762" s="2">
        <v>6</v>
      </c>
      <c r="H762" s="2">
        <v>0.66</v>
      </c>
    </row>
    <row r="763" spans="1:8" x14ac:dyDescent="0.25">
      <c r="A763" s="2">
        <v>760</v>
      </c>
      <c r="B763" s="2">
        <v>347908</v>
      </c>
      <c r="C763" s="2" t="s">
        <v>629</v>
      </c>
      <c r="D763" s="2" t="s">
        <v>70</v>
      </c>
      <c r="E763" s="6" t="s">
        <v>10</v>
      </c>
      <c r="F763" s="2">
        <v>347908</v>
      </c>
      <c r="G763" s="2">
        <v>14</v>
      </c>
      <c r="H763" s="2">
        <v>0.87</v>
      </c>
    </row>
    <row r="764" spans="1:8" x14ac:dyDescent="0.25">
      <c r="A764" s="2">
        <v>761</v>
      </c>
      <c r="B764" s="2">
        <v>366788</v>
      </c>
      <c r="C764" s="2" t="s">
        <v>630</v>
      </c>
      <c r="D764" s="2" t="s">
        <v>72</v>
      </c>
      <c r="E764" s="6" t="s">
        <v>10</v>
      </c>
      <c r="F764" s="2">
        <v>366788</v>
      </c>
      <c r="G764" s="2">
        <v>8</v>
      </c>
      <c r="H764" s="2">
        <v>0.3</v>
      </c>
    </row>
    <row r="765" spans="1:8" x14ac:dyDescent="0.25">
      <c r="A765" s="2">
        <v>762</v>
      </c>
      <c r="B765" s="2">
        <v>366809</v>
      </c>
      <c r="C765" s="2" t="s">
        <v>631</v>
      </c>
      <c r="D765" s="2" t="s">
        <v>70</v>
      </c>
      <c r="E765" s="6" t="s">
        <v>10</v>
      </c>
      <c r="F765" s="2">
        <v>366809</v>
      </c>
      <c r="G765" s="2">
        <v>21</v>
      </c>
      <c r="H765" s="2">
        <v>0.65</v>
      </c>
    </row>
    <row r="766" spans="1:8" x14ac:dyDescent="0.25">
      <c r="A766" s="2">
        <v>763</v>
      </c>
      <c r="B766" s="2">
        <v>348124</v>
      </c>
      <c r="C766" s="2" t="s">
        <v>611</v>
      </c>
      <c r="D766" s="2" t="s">
        <v>61</v>
      </c>
      <c r="E766" s="6" t="s">
        <v>10</v>
      </c>
      <c r="F766" s="2">
        <v>348124</v>
      </c>
      <c r="G766" s="2">
        <v>10</v>
      </c>
      <c r="H766" s="2">
        <v>0.68</v>
      </c>
    </row>
    <row r="767" spans="1:8" x14ac:dyDescent="0.25">
      <c r="A767" s="2">
        <v>764</v>
      </c>
      <c r="B767" s="2">
        <v>347572</v>
      </c>
      <c r="C767" s="2" t="s">
        <v>632</v>
      </c>
      <c r="D767" s="2" t="s">
        <v>65</v>
      </c>
      <c r="E767" s="6" t="s">
        <v>10</v>
      </c>
      <c r="F767" s="2">
        <v>347572</v>
      </c>
      <c r="G767" s="2">
        <v>16</v>
      </c>
      <c r="H767" s="2">
        <v>0.61</v>
      </c>
    </row>
    <row r="768" spans="1:8" x14ac:dyDescent="0.25">
      <c r="A768" s="2">
        <v>765</v>
      </c>
      <c r="B768" s="2">
        <v>347573</v>
      </c>
      <c r="C768" s="2" t="s">
        <v>633</v>
      </c>
      <c r="D768" s="2" t="s">
        <v>65</v>
      </c>
      <c r="E768" s="6" t="s">
        <v>10</v>
      </c>
      <c r="F768" s="2">
        <v>347573</v>
      </c>
      <c r="G768" s="2">
        <v>18</v>
      </c>
      <c r="H768" s="2">
        <v>0.57999999999999996</v>
      </c>
    </row>
    <row r="769" spans="1:8" x14ac:dyDescent="0.25">
      <c r="A769" s="2">
        <v>766</v>
      </c>
      <c r="B769" s="2">
        <v>362588</v>
      </c>
      <c r="C769" s="2" t="s">
        <v>634</v>
      </c>
      <c r="D769" s="2" t="s">
        <v>61</v>
      </c>
      <c r="E769" s="6" t="s">
        <v>10</v>
      </c>
      <c r="F769" s="2">
        <v>362588</v>
      </c>
      <c r="G769" s="2">
        <v>27</v>
      </c>
      <c r="H769" s="2">
        <v>0.85</v>
      </c>
    </row>
    <row r="770" spans="1:8" x14ac:dyDescent="0.25">
      <c r="A770" s="2">
        <v>767</v>
      </c>
      <c r="B770" s="2">
        <v>348572</v>
      </c>
      <c r="C770" s="2" t="s">
        <v>35</v>
      </c>
      <c r="D770" s="2" t="s">
        <v>21</v>
      </c>
      <c r="E770" s="6" t="s">
        <v>10</v>
      </c>
      <c r="F770" s="2">
        <v>348572</v>
      </c>
      <c r="G770" s="2">
        <v>25</v>
      </c>
      <c r="H770" s="2">
        <v>0.39</v>
      </c>
    </row>
    <row r="771" spans="1:8" x14ac:dyDescent="0.25">
      <c r="A771" s="2">
        <v>768</v>
      </c>
      <c r="B771" s="2">
        <v>348447</v>
      </c>
      <c r="C771" s="2" t="s">
        <v>135</v>
      </c>
      <c r="D771" s="2" t="s">
        <v>43</v>
      </c>
      <c r="E771" s="6" t="s">
        <v>10</v>
      </c>
      <c r="F771" s="2">
        <v>348447</v>
      </c>
      <c r="G771" s="2">
        <v>23</v>
      </c>
      <c r="H771" s="2">
        <v>0.25</v>
      </c>
    </row>
    <row r="772" spans="1:8" x14ac:dyDescent="0.25">
      <c r="A772" s="2">
        <v>769</v>
      </c>
      <c r="B772" s="2">
        <v>348444</v>
      </c>
      <c r="C772" s="2" t="s">
        <v>293</v>
      </c>
      <c r="D772" s="2" t="s">
        <v>11</v>
      </c>
      <c r="E772" s="6" t="s">
        <v>10</v>
      </c>
      <c r="F772" s="2">
        <v>348444</v>
      </c>
      <c r="G772" s="2">
        <v>5</v>
      </c>
      <c r="H772" s="2">
        <v>0.83</v>
      </c>
    </row>
    <row r="773" spans="1:8" x14ac:dyDescent="0.25">
      <c r="A773" s="2">
        <v>770</v>
      </c>
      <c r="B773" s="2">
        <v>348227</v>
      </c>
      <c r="C773" s="2" t="s">
        <v>134</v>
      </c>
      <c r="D773" s="2" t="s">
        <v>11</v>
      </c>
      <c r="E773" s="6" t="s">
        <v>10</v>
      </c>
      <c r="F773" s="2">
        <v>348227</v>
      </c>
      <c r="G773" s="2">
        <v>10</v>
      </c>
      <c r="H773" s="2">
        <v>0.48</v>
      </c>
    </row>
    <row r="774" spans="1:8" x14ac:dyDescent="0.25">
      <c r="A774" s="2">
        <v>771</v>
      </c>
      <c r="B774" s="2">
        <v>347948</v>
      </c>
      <c r="C774" s="2" t="s">
        <v>635</v>
      </c>
      <c r="D774" s="2" t="s">
        <v>70</v>
      </c>
      <c r="E774" s="6" t="s">
        <v>10</v>
      </c>
      <c r="F774" s="2">
        <v>347948</v>
      </c>
      <c r="G774" s="2">
        <v>29</v>
      </c>
      <c r="H774" s="2">
        <v>0.86</v>
      </c>
    </row>
    <row r="775" spans="1:8" x14ac:dyDescent="0.25">
      <c r="A775" s="2">
        <v>772</v>
      </c>
      <c r="B775" s="2">
        <v>347945</v>
      </c>
      <c r="C775" s="2" t="s">
        <v>636</v>
      </c>
      <c r="D775" s="2" t="s">
        <v>70</v>
      </c>
      <c r="E775" s="6" t="s">
        <v>10</v>
      </c>
      <c r="F775" s="2">
        <v>347945</v>
      </c>
      <c r="G775" s="2">
        <v>18</v>
      </c>
      <c r="H775" s="2">
        <v>0.25</v>
      </c>
    </row>
    <row r="776" spans="1:8" x14ac:dyDescent="0.25">
      <c r="A776" s="2">
        <v>773</v>
      </c>
      <c r="B776" s="2">
        <v>348683</v>
      </c>
      <c r="C776" s="2" t="s">
        <v>637</v>
      </c>
      <c r="D776" s="2" t="s">
        <v>21</v>
      </c>
      <c r="E776" s="6" t="s">
        <v>10</v>
      </c>
      <c r="F776" s="2">
        <v>348683</v>
      </c>
      <c r="G776" s="2">
        <v>23</v>
      </c>
      <c r="H776" s="2">
        <v>0.8</v>
      </c>
    </row>
    <row r="777" spans="1:8" x14ac:dyDescent="0.25">
      <c r="A777" s="2">
        <v>774</v>
      </c>
      <c r="B777" s="2">
        <v>347686</v>
      </c>
      <c r="C777" s="2" t="s">
        <v>638</v>
      </c>
      <c r="D777" s="2" t="s">
        <v>79</v>
      </c>
      <c r="E777" s="6" t="s">
        <v>10</v>
      </c>
      <c r="F777" s="2">
        <v>347686</v>
      </c>
      <c r="G777" s="2">
        <v>7</v>
      </c>
      <c r="H777" s="2">
        <v>0.79</v>
      </c>
    </row>
    <row r="778" spans="1:8" x14ac:dyDescent="0.25">
      <c r="A778" s="2">
        <v>775</v>
      </c>
      <c r="B778" s="2">
        <v>347808</v>
      </c>
      <c r="C778" s="2" t="s">
        <v>423</v>
      </c>
      <c r="D778" s="2" t="s">
        <v>65</v>
      </c>
      <c r="E778" s="6" t="s">
        <v>10</v>
      </c>
      <c r="F778" s="2">
        <v>347808</v>
      </c>
      <c r="G778" s="2">
        <v>25</v>
      </c>
      <c r="H778" s="2">
        <v>0.26</v>
      </c>
    </row>
    <row r="779" spans="1:8" x14ac:dyDescent="0.25">
      <c r="A779" s="2">
        <v>776</v>
      </c>
      <c r="B779" s="2">
        <v>347622</v>
      </c>
      <c r="C779" s="2" t="s">
        <v>639</v>
      </c>
      <c r="D779" s="2" t="s">
        <v>11</v>
      </c>
      <c r="E779" s="6" t="s">
        <v>10</v>
      </c>
      <c r="F779" s="2">
        <v>347622</v>
      </c>
      <c r="G779" s="2">
        <v>15</v>
      </c>
      <c r="H779" s="2">
        <v>0.16</v>
      </c>
    </row>
    <row r="780" spans="1:8" x14ac:dyDescent="0.25">
      <c r="A780" s="2">
        <v>777</v>
      </c>
      <c r="B780" s="2">
        <v>368073</v>
      </c>
      <c r="C780" s="2" t="s">
        <v>640</v>
      </c>
      <c r="D780" s="2" t="s">
        <v>70</v>
      </c>
      <c r="E780" s="6" t="s">
        <v>10</v>
      </c>
      <c r="F780" s="2">
        <v>368073</v>
      </c>
      <c r="G780" s="2">
        <v>20</v>
      </c>
      <c r="H780" s="2">
        <v>0.82</v>
      </c>
    </row>
    <row r="781" spans="1:8" x14ac:dyDescent="0.25">
      <c r="A781" s="2">
        <v>778</v>
      </c>
      <c r="B781" s="2">
        <v>348651</v>
      </c>
      <c r="C781" s="2" t="s">
        <v>641</v>
      </c>
      <c r="D781" s="2" t="s">
        <v>11</v>
      </c>
      <c r="E781" s="6" t="s">
        <v>10</v>
      </c>
      <c r="F781" s="2">
        <v>348651</v>
      </c>
      <c r="G781" s="2">
        <v>23</v>
      </c>
      <c r="H781" s="2">
        <v>0.22</v>
      </c>
    </row>
    <row r="782" spans="1:8" x14ac:dyDescent="0.25">
      <c r="A782" s="2">
        <v>779</v>
      </c>
      <c r="B782" s="2">
        <v>348035</v>
      </c>
      <c r="C782" s="2" t="s">
        <v>642</v>
      </c>
      <c r="D782" s="2" t="s">
        <v>23</v>
      </c>
      <c r="E782" s="6" t="s">
        <v>10</v>
      </c>
      <c r="F782" s="2">
        <v>348035</v>
      </c>
      <c r="G782" s="2">
        <v>29</v>
      </c>
      <c r="H782" s="2">
        <v>0.41</v>
      </c>
    </row>
    <row r="783" spans="1:8" x14ac:dyDescent="0.25">
      <c r="A783" s="2">
        <v>780</v>
      </c>
      <c r="B783" s="2">
        <v>347696</v>
      </c>
      <c r="C783" s="2" t="s">
        <v>643</v>
      </c>
      <c r="D783" s="2" t="s">
        <v>23</v>
      </c>
      <c r="E783" s="6" t="s">
        <v>10</v>
      </c>
      <c r="F783" s="2">
        <v>347696</v>
      </c>
      <c r="G783" s="2">
        <v>13</v>
      </c>
      <c r="H783" s="2">
        <v>0.37</v>
      </c>
    </row>
    <row r="784" spans="1:8" x14ac:dyDescent="0.25">
      <c r="A784" s="2">
        <v>781</v>
      </c>
      <c r="B784" s="2">
        <v>348100</v>
      </c>
      <c r="C784" s="2" t="s">
        <v>564</v>
      </c>
      <c r="D784" s="2" t="s">
        <v>32</v>
      </c>
      <c r="E784" s="6" t="s">
        <v>10</v>
      </c>
      <c r="F784" s="2">
        <v>348100</v>
      </c>
      <c r="G784" s="2">
        <v>23</v>
      </c>
      <c r="H784" s="2">
        <v>0.22</v>
      </c>
    </row>
    <row r="785" spans="1:8" x14ac:dyDescent="0.25">
      <c r="A785" s="2">
        <v>782</v>
      </c>
      <c r="B785" s="2">
        <v>347934</v>
      </c>
      <c r="C785" s="2" t="s">
        <v>644</v>
      </c>
      <c r="D785" s="2" t="s">
        <v>70</v>
      </c>
      <c r="E785" s="6" t="s">
        <v>10</v>
      </c>
      <c r="F785" s="2">
        <v>347934</v>
      </c>
      <c r="G785" s="2">
        <v>26</v>
      </c>
      <c r="H785" s="2">
        <v>0.86</v>
      </c>
    </row>
    <row r="786" spans="1:8" x14ac:dyDescent="0.25">
      <c r="A786" s="2">
        <v>783</v>
      </c>
      <c r="B786" s="2">
        <v>362651</v>
      </c>
      <c r="C786" s="2" t="s">
        <v>645</v>
      </c>
      <c r="D786" s="2" t="s">
        <v>32</v>
      </c>
      <c r="E786" s="6" t="s">
        <v>10</v>
      </c>
      <c r="F786" s="2">
        <v>362651</v>
      </c>
      <c r="G786" s="2">
        <v>18</v>
      </c>
      <c r="H786" s="2">
        <v>0.27</v>
      </c>
    </row>
    <row r="787" spans="1:8" x14ac:dyDescent="0.25">
      <c r="A787" s="2">
        <v>784</v>
      </c>
      <c r="B787" s="2">
        <v>364239</v>
      </c>
      <c r="C787" s="2" t="s">
        <v>646</v>
      </c>
      <c r="D787" s="2" t="s">
        <v>43</v>
      </c>
      <c r="E787" s="6" t="s">
        <v>10</v>
      </c>
      <c r="F787" s="2">
        <v>364239</v>
      </c>
      <c r="G787" s="2">
        <v>25</v>
      </c>
      <c r="H787" s="2">
        <v>0.57999999999999996</v>
      </c>
    </row>
    <row r="788" spans="1:8" x14ac:dyDescent="0.25">
      <c r="A788" s="2">
        <v>785</v>
      </c>
      <c r="B788" s="2">
        <v>348441</v>
      </c>
      <c r="C788" s="2" t="s">
        <v>647</v>
      </c>
      <c r="D788" s="2" t="s">
        <v>11</v>
      </c>
      <c r="E788" s="6" t="s">
        <v>10</v>
      </c>
      <c r="F788" s="2">
        <v>348441</v>
      </c>
      <c r="G788" s="2">
        <v>28</v>
      </c>
      <c r="H788" s="2">
        <v>0.52</v>
      </c>
    </row>
    <row r="789" spans="1:8" x14ac:dyDescent="0.25">
      <c r="A789" s="2">
        <v>786</v>
      </c>
      <c r="B789" s="2">
        <v>348390</v>
      </c>
      <c r="C789" s="2" t="s">
        <v>330</v>
      </c>
      <c r="D789" s="2" t="s">
        <v>70</v>
      </c>
      <c r="E789" s="6" t="s">
        <v>10</v>
      </c>
      <c r="F789" s="2">
        <v>348390</v>
      </c>
      <c r="G789" s="2">
        <v>16</v>
      </c>
      <c r="H789" s="2">
        <v>0.64</v>
      </c>
    </row>
    <row r="790" spans="1:8" x14ac:dyDescent="0.25">
      <c r="A790" s="2">
        <v>787</v>
      </c>
      <c r="B790" s="2">
        <v>348249</v>
      </c>
      <c r="C790" s="2" t="s">
        <v>251</v>
      </c>
      <c r="D790" s="2" t="s">
        <v>61</v>
      </c>
      <c r="E790" s="6" t="s">
        <v>10</v>
      </c>
      <c r="F790" s="2">
        <v>348249</v>
      </c>
      <c r="G790" s="2">
        <v>23</v>
      </c>
      <c r="H790" s="2">
        <v>0.52</v>
      </c>
    </row>
    <row r="791" spans="1:8" x14ac:dyDescent="0.25">
      <c r="A791" s="2">
        <v>788</v>
      </c>
      <c r="B791" s="2">
        <v>353553</v>
      </c>
      <c r="C791" s="2" t="s">
        <v>648</v>
      </c>
      <c r="D791" s="2" t="s">
        <v>21</v>
      </c>
      <c r="E791" s="6" t="s">
        <v>10</v>
      </c>
      <c r="F791" s="2">
        <v>353553</v>
      </c>
      <c r="G791" s="2">
        <v>6</v>
      </c>
      <c r="H791" s="2">
        <v>0.71</v>
      </c>
    </row>
    <row r="792" spans="1:8" x14ac:dyDescent="0.25">
      <c r="A792" s="2">
        <v>789</v>
      </c>
      <c r="B792" s="2">
        <v>347804</v>
      </c>
      <c r="C792" s="2" t="s">
        <v>649</v>
      </c>
      <c r="D792" s="2" t="s">
        <v>65</v>
      </c>
      <c r="E792" s="6" t="s">
        <v>10</v>
      </c>
      <c r="F792" s="2">
        <v>347804</v>
      </c>
      <c r="G792" s="2">
        <v>19</v>
      </c>
      <c r="H792" s="2">
        <v>0.59</v>
      </c>
    </row>
    <row r="793" spans="1:8" x14ac:dyDescent="0.25">
      <c r="A793" s="2">
        <v>790</v>
      </c>
      <c r="B793" s="2">
        <v>366744</v>
      </c>
      <c r="C793" s="2" t="s">
        <v>175</v>
      </c>
      <c r="D793" s="2" t="s">
        <v>21</v>
      </c>
      <c r="E793" s="6" t="s">
        <v>10</v>
      </c>
      <c r="F793" s="2">
        <v>366744</v>
      </c>
      <c r="G793" s="2">
        <v>21</v>
      </c>
      <c r="H793" s="2">
        <v>0.32</v>
      </c>
    </row>
    <row r="794" spans="1:8" x14ac:dyDescent="0.25">
      <c r="A794" s="2">
        <v>791</v>
      </c>
      <c r="B794" s="2">
        <v>348133</v>
      </c>
      <c r="C794" s="2" t="s">
        <v>650</v>
      </c>
      <c r="D794" s="2" t="s">
        <v>32</v>
      </c>
      <c r="E794" s="6" t="s">
        <v>10</v>
      </c>
      <c r="F794" s="2">
        <v>348133</v>
      </c>
      <c r="G794" s="2">
        <v>14</v>
      </c>
      <c r="H794" s="2">
        <v>0.26</v>
      </c>
    </row>
    <row r="795" spans="1:8" x14ac:dyDescent="0.25">
      <c r="A795" s="2">
        <v>792</v>
      </c>
      <c r="B795" s="2">
        <v>348588</v>
      </c>
      <c r="C795" s="2" t="s">
        <v>651</v>
      </c>
      <c r="D795" s="2" t="s">
        <v>21</v>
      </c>
      <c r="E795" s="6" t="s">
        <v>10</v>
      </c>
      <c r="F795" s="2">
        <v>348588</v>
      </c>
      <c r="G795" s="2">
        <v>13</v>
      </c>
      <c r="H795" s="2">
        <v>0.32</v>
      </c>
    </row>
    <row r="796" spans="1:8" x14ac:dyDescent="0.25">
      <c r="A796" s="2">
        <v>793</v>
      </c>
      <c r="B796" s="2">
        <v>348571</v>
      </c>
      <c r="C796" s="2" t="s">
        <v>652</v>
      </c>
      <c r="D796" s="2" t="s">
        <v>23</v>
      </c>
      <c r="E796" s="6" t="s">
        <v>10</v>
      </c>
      <c r="F796" s="2">
        <v>348571</v>
      </c>
      <c r="G796" s="2">
        <v>20</v>
      </c>
      <c r="H796" s="2">
        <v>0.23</v>
      </c>
    </row>
    <row r="797" spans="1:8" x14ac:dyDescent="0.25">
      <c r="A797" s="2">
        <v>794</v>
      </c>
      <c r="B797" s="2">
        <v>362732</v>
      </c>
      <c r="C797" s="2" t="s">
        <v>154</v>
      </c>
      <c r="D797" s="2" t="s">
        <v>65</v>
      </c>
      <c r="E797" s="6" t="s">
        <v>10</v>
      </c>
      <c r="F797" s="2">
        <v>362732</v>
      </c>
      <c r="G797" s="2">
        <v>27</v>
      </c>
      <c r="H797" s="2">
        <v>0.49</v>
      </c>
    </row>
    <row r="798" spans="1:8" x14ac:dyDescent="0.25">
      <c r="A798" s="2">
        <v>795</v>
      </c>
      <c r="B798" s="2">
        <v>364423</v>
      </c>
      <c r="C798" s="2" t="s">
        <v>653</v>
      </c>
      <c r="D798" s="2" t="s">
        <v>65</v>
      </c>
      <c r="E798" s="6" t="s">
        <v>10</v>
      </c>
      <c r="F798" s="2">
        <v>364423</v>
      </c>
      <c r="G798" s="2">
        <v>11</v>
      </c>
      <c r="H798" s="2">
        <v>0.78</v>
      </c>
    </row>
    <row r="799" spans="1:8" x14ac:dyDescent="0.25">
      <c r="A799" s="2">
        <v>796</v>
      </c>
      <c r="B799" s="2">
        <v>364241</v>
      </c>
      <c r="C799" s="2" t="s">
        <v>654</v>
      </c>
      <c r="D799" s="2" t="s">
        <v>17</v>
      </c>
      <c r="E799" s="6" t="s">
        <v>10</v>
      </c>
      <c r="F799" s="2">
        <v>364241</v>
      </c>
      <c r="G799" s="2">
        <v>12</v>
      </c>
      <c r="H799" s="2">
        <v>0.86</v>
      </c>
    </row>
    <row r="800" spans="1:8" x14ac:dyDescent="0.25">
      <c r="A800" s="2">
        <v>797</v>
      </c>
      <c r="B800" s="2">
        <v>348451</v>
      </c>
      <c r="C800" s="2" t="s">
        <v>548</v>
      </c>
      <c r="D800" s="2" t="s">
        <v>65</v>
      </c>
      <c r="E800" s="6" t="s">
        <v>10</v>
      </c>
      <c r="F800" s="2">
        <v>348451</v>
      </c>
      <c r="G800" s="2">
        <v>13</v>
      </c>
      <c r="H800" s="2">
        <v>0.56000000000000005</v>
      </c>
    </row>
    <row r="801" spans="1:8" x14ac:dyDescent="0.25">
      <c r="A801" s="2">
        <v>798</v>
      </c>
      <c r="B801" s="2">
        <v>366810</v>
      </c>
      <c r="C801" s="2" t="s">
        <v>655</v>
      </c>
      <c r="D801" s="2" t="s">
        <v>70</v>
      </c>
      <c r="E801" s="6" t="s">
        <v>10</v>
      </c>
      <c r="F801" s="2">
        <v>366810</v>
      </c>
      <c r="G801" s="2">
        <v>17</v>
      </c>
      <c r="H801" s="2">
        <v>0.72</v>
      </c>
    </row>
    <row r="802" spans="1:8" x14ac:dyDescent="0.25">
      <c r="A802" s="2">
        <v>799</v>
      </c>
      <c r="B802" s="2">
        <v>366812</v>
      </c>
      <c r="C802" s="2" t="s">
        <v>104</v>
      </c>
      <c r="D802" s="2" t="s">
        <v>65</v>
      </c>
      <c r="E802" s="6" t="s">
        <v>10</v>
      </c>
      <c r="F802" s="2">
        <v>366812</v>
      </c>
      <c r="G802" s="2">
        <v>9</v>
      </c>
      <c r="H802" s="2">
        <v>0.73</v>
      </c>
    </row>
    <row r="803" spans="1:8" x14ac:dyDescent="0.25">
      <c r="A803" s="2">
        <v>800</v>
      </c>
      <c r="B803" s="2">
        <v>366811</v>
      </c>
      <c r="C803" s="2" t="s">
        <v>656</v>
      </c>
      <c r="D803" s="2" t="s">
        <v>65</v>
      </c>
      <c r="E803" s="6" t="s">
        <v>10</v>
      </c>
      <c r="F803" s="2">
        <v>366811</v>
      </c>
      <c r="G803" s="2">
        <v>30</v>
      </c>
      <c r="H803" s="2">
        <v>0.61</v>
      </c>
    </row>
    <row r="804" spans="1:8" x14ac:dyDescent="0.25">
      <c r="A804" s="2">
        <v>801</v>
      </c>
      <c r="B804" s="2">
        <v>362585</v>
      </c>
      <c r="C804" s="2" t="s">
        <v>657</v>
      </c>
      <c r="D804" s="2" t="s">
        <v>11</v>
      </c>
      <c r="E804" s="6" t="s">
        <v>10</v>
      </c>
      <c r="F804" s="2">
        <v>362585</v>
      </c>
      <c r="G804" s="2">
        <v>18</v>
      </c>
      <c r="H804" s="2">
        <v>0.64</v>
      </c>
    </row>
    <row r="805" spans="1:8" x14ac:dyDescent="0.25">
      <c r="A805" s="2">
        <v>802</v>
      </c>
      <c r="B805" s="2">
        <v>348442</v>
      </c>
      <c r="C805" s="2" t="s">
        <v>647</v>
      </c>
      <c r="D805" s="2" t="s">
        <v>11</v>
      </c>
      <c r="E805" s="6" t="s">
        <v>10</v>
      </c>
      <c r="F805" s="2">
        <v>348442</v>
      </c>
      <c r="G805" s="2">
        <v>6</v>
      </c>
      <c r="H805" s="2">
        <v>0.21</v>
      </c>
    </row>
    <row r="806" spans="1:8" x14ac:dyDescent="0.25">
      <c r="A806" s="2">
        <v>803</v>
      </c>
      <c r="B806" s="2">
        <v>348652</v>
      </c>
      <c r="C806" s="2" t="s">
        <v>658</v>
      </c>
      <c r="D806" s="2" t="s">
        <v>11</v>
      </c>
      <c r="E806" s="6" t="s">
        <v>10</v>
      </c>
      <c r="F806" s="2">
        <v>348652</v>
      </c>
      <c r="G806" s="2">
        <v>26</v>
      </c>
      <c r="H806" s="2">
        <v>0.64</v>
      </c>
    </row>
    <row r="807" spans="1:8" x14ac:dyDescent="0.25">
      <c r="A807" s="2">
        <v>804</v>
      </c>
      <c r="B807" s="2">
        <v>364224</v>
      </c>
      <c r="C807" s="2" t="s">
        <v>659</v>
      </c>
      <c r="D807" s="2" t="s">
        <v>79</v>
      </c>
      <c r="E807" s="6" t="s">
        <v>10</v>
      </c>
      <c r="F807" s="2">
        <v>364224</v>
      </c>
      <c r="G807" s="2">
        <v>30</v>
      </c>
      <c r="H807" s="2">
        <v>0.26</v>
      </c>
    </row>
    <row r="808" spans="1:8" x14ac:dyDescent="0.25">
      <c r="A808" s="2">
        <v>805</v>
      </c>
      <c r="B808" s="2">
        <v>347819</v>
      </c>
      <c r="C808" s="2" t="s">
        <v>180</v>
      </c>
      <c r="D808" s="2" t="s">
        <v>21</v>
      </c>
      <c r="E808" s="6" t="s">
        <v>10</v>
      </c>
      <c r="F808" s="2">
        <v>347819</v>
      </c>
      <c r="G808" s="2">
        <v>28</v>
      </c>
      <c r="H808" s="2">
        <v>0.35</v>
      </c>
    </row>
    <row r="809" spans="1:8" x14ac:dyDescent="0.25">
      <c r="A809" s="2">
        <v>806</v>
      </c>
      <c r="B809" s="2">
        <v>366796</v>
      </c>
      <c r="C809" s="2" t="s">
        <v>660</v>
      </c>
      <c r="D809" s="2" t="s">
        <v>14</v>
      </c>
      <c r="E809" s="6" t="s">
        <v>10</v>
      </c>
      <c r="F809" s="2">
        <v>366796</v>
      </c>
      <c r="G809" s="2">
        <v>25</v>
      </c>
      <c r="H809" s="2">
        <v>0.2</v>
      </c>
    </row>
    <row r="810" spans="1:8" x14ac:dyDescent="0.25">
      <c r="A810" s="2">
        <v>807</v>
      </c>
      <c r="B810" s="2">
        <v>367839</v>
      </c>
      <c r="C810" s="2" t="s">
        <v>661</v>
      </c>
      <c r="D810" s="2" t="s">
        <v>17</v>
      </c>
      <c r="E810" s="6" t="s">
        <v>10</v>
      </c>
      <c r="F810" s="2">
        <v>367839</v>
      </c>
      <c r="G810" s="2">
        <v>17</v>
      </c>
      <c r="H810" s="2">
        <v>0.1</v>
      </c>
    </row>
    <row r="811" spans="1:8" x14ac:dyDescent="0.25">
      <c r="A811" s="2">
        <v>808</v>
      </c>
      <c r="B811" s="2">
        <v>347936</v>
      </c>
      <c r="C811" s="2" t="s">
        <v>185</v>
      </c>
      <c r="D811" s="2" t="s">
        <v>70</v>
      </c>
      <c r="E811" s="6" t="s">
        <v>10</v>
      </c>
      <c r="F811" s="2">
        <v>347936</v>
      </c>
      <c r="G811" s="2">
        <v>13</v>
      </c>
      <c r="H811" s="2">
        <v>0.67</v>
      </c>
    </row>
    <row r="812" spans="1:8" x14ac:dyDescent="0.25">
      <c r="A812" s="2">
        <v>809</v>
      </c>
      <c r="B812" s="2">
        <v>347640</v>
      </c>
      <c r="C812" s="2" t="s">
        <v>214</v>
      </c>
      <c r="D812" s="2" t="s">
        <v>21</v>
      </c>
      <c r="E812" s="6" t="s">
        <v>10</v>
      </c>
      <c r="F812" s="2">
        <v>347640</v>
      </c>
      <c r="G812" s="2">
        <v>6</v>
      </c>
      <c r="H812" s="2">
        <v>0.17</v>
      </c>
    </row>
    <row r="813" spans="1:8" x14ac:dyDescent="0.25">
      <c r="A813" s="2">
        <v>810</v>
      </c>
      <c r="B813" s="2">
        <v>364332</v>
      </c>
      <c r="C813" s="2" t="s">
        <v>662</v>
      </c>
      <c r="D813" s="2" t="s">
        <v>65</v>
      </c>
      <c r="E813" s="6" t="s">
        <v>10</v>
      </c>
      <c r="F813" s="2">
        <v>364332</v>
      </c>
      <c r="G813" s="2">
        <v>7</v>
      </c>
      <c r="H813" s="2">
        <v>0.71</v>
      </c>
    </row>
    <row r="814" spans="1:8" x14ac:dyDescent="0.25">
      <c r="A814" s="2">
        <v>811</v>
      </c>
      <c r="B814" s="2">
        <v>367776</v>
      </c>
      <c r="C814" s="2" t="s">
        <v>663</v>
      </c>
      <c r="D814" s="2" t="s">
        <v>23</v>
      </c>
      <c r="E814" s="6" t="s">
        <v>10</v>
      </c>
      <c r="F814" s="2">
        <v>367776</v>
      </c>
      <c r="G814" s="2">
        <v>25</v>
      </c>
      <c r="H814" s="2">
        <v>0.23</v>
      </c>
    </row>
    <row r="815" spans="1:8" x14ac:dyDescent="0.25">
      <c r="A815" s="2">
        <v>812</v>
      </c>
      <c r="B815" s="2">
        <v>348469</v>
      </c>
      <c r="C815" s="2" t="s">
        <v>41</v>
      </c>
      <c r="D815" s="2" t="s">
        <v>11</v>
      </c>
      <c r="E815" s="6" t="s">
        <v>10</v>
      </c>
      <c r="F815" s="2">
        <v>348469</v>
      </c>
      <c r="G815" s="2">
        <v>16</v>
      </c>
      <c r="H815" s="2">
        <v>0.18</v>
      </c>
    </row>
    <row r="816" spans="1:8" x14ac:dyDescent="0.25">
      <c r="A816" s="2">
        <v>813</v>
      </c>
      <c r="B816" s="2">
        <v>353563</v>
      </c>
      <c r="C816" s="2" t="s">
        <v>664</v>
      </c>
      <c r="D816" s="2" t="s">
        <v>11</v>
      </c>
      <c r="E816" s="6" t="s">
        <v>10</v>
      </c>
      <c r="F816" s="2">
        <v>353563</v>
      </c>
      <c r="G816" s="2">
        <v>22</v>
      </c>
      <c r="H816" s="2">
        <v>0.82</v>
      </c>
    </row>
    <row r="817" spans="1:8" x14ac:dyDescent="0.25">
      <c r="A817" s="2">
        <v>814</v>
      </c>
      <c r="B817" s="2">
        <v>348171</v>
      </c>
      <c r="C817" s="2" t="s">
        <v>665</v>
      </c>
      <c r="D817" s="2" t="s">
        <v>65</v>
      </c>
      <c r="E817" s="6" t="s">
        <v>10</v>
      </c>
      <c r="F817" s="2">
        <v>348171</v>
      </c>
      <c r="G817" s="2">
        <v>18</v>
      </c>
      <c r="H817" s="2">
        <v>0.68</v>
      </c>
    </row>
    <row r="818" spans="1:8" x14ac:dyDescent="0.25">
      <c r="A818" s="2">
        <v>815</v>
      </c>
      <c r="B818" s="2">
        <v>368038</v>
      </c>
      <c r="C818" s="2" t="s">
        <v>101</v>
      </c>
      <c r="D818" s="2" t="s">
        <v>14</v>
      </c>
      <c r="E818" s="6" t="s">
        <v>10</v>
      </c>
      <c r="F818" s="2">
        <v>368038</v>
      </c>
      <c r="G818" s="2">
        <v>15</v>
      </c>
      <c r="H818" s="2">
        <v>0.28000000000000003</v>
      </c>
    </row>
    <row r="819" spans="1:8" x14ac:dyDescent="0.25">
      <c r="A819" s="2">
        <v>816</v>
      </c>
      <c r="B819" s="2">
        <v>366749</v>
      </c>
      <c r="C819" s="2" t="s">
        <v>666</v>
      </c>
      <c r="D819" s="2" t="s">
        <v>65</v>
      </c>
      <c r="E819" s="6" t="s">
        <v>10</v>
      </c>
      <c r="F819" s="2">
        <v>366749</v>
      </c>
      <c r="G819" s="2">
        <v>13</v>
      </c>
      <c r="H819" s="2">
        <v>0.14000000000000001</v>
      </c>
    </row>
    <row r="820" spans="1:8" x14ac:dyDescent="0.25">
      <c r="A820" s="2">
        <v>817</v>
      </c>
      <c r="B820" s="2">
        <v>348218</v>
      </c>
      <c r="C820" s="2" t="s">
        <v>667</v>
      </c>
      <c r="D820" s="2" t="s">
        <v>43</v>
      </c>
      <c r="E820" s="6" t="s">
        <v>10</v>
      </c>
      <c r="F820" s="2">
        <v>348218</v>
      </c>
      <c r="G820" s="2">
        <v>8</v>
      </c>
      <c r="H820" s="2">
        <v>0.35</v>
      </c>
    </row>
    <row r="821" spans="1:8" x14ac:dyDescent="0.25">
      <c r="A821" s="2">
        <v>818</v>
      </c>
      <c r="B821" s="2">
        <v>366817</v>
      </c>
      <c r="C821" s="2" t="s">
        <v>167</v>
      </c>
      <c r="D821" s="2" t="s">
        <v>23</v>
      </c>
      <c r="E821" s="6" t="s">
        <v>10</v>
      </c>
      <c r="F821" s="2">
        <v>366817</v>
      </c>
      <c r="G821" s="2">
        <v>23</v>
      </c>
      <c r="H821" s="2">
        <v>0.2</v>
      </c>
    </row>
    <row r="822" spans="1:8" x14ac:dyDescent="0.25">
      <c r="A822" s="2">
        <v>819</v>
      </c>
      <c r="B822" s="2">
        <v>348617</v>
      </c>
      <c r="C822" s="2" t="s">
        <v>668</v>
      </c>
      <c r="D822" s="2" t="s">
        <v>32</v>
      </c>
      <c r="E822" s="6" t="s">
        <v>10</v>
      </c>
      <c r="F822" s="2">
        <v>348617</v>
      </c>
      <c r="G822" s="2">
        <v>16</v>
      </c>
      <c r="H822" s="2">
        <v>0.67</v>
      </c>
    </row>
    <row r="823" spans="1:8" x14ac:dyDescent="0.25">
      <c r="A823" s="2">
        <v>820</v>
      </c>
      <c r="B823" s="2">
        <v>348456</v>
      </c>
      <c r="C823" s="2" t="s">
        <v>669</v>
      </c>
      <c r="D823" s="2" t="s">
        <v>11</v>
      </c>
      <c r="E823" s="6" t="s">
        <v>10</v>
      </c>
      <c r="F823" s="2">
        <v>348456</v>
      </c>
      <c r="G823" s="2">
        <v>12</v>
      </c>
      <c r="H823" s="2">
        <v>0.34</v>
      </c>
    </row>
    <row r="824" spans="1:8" x14ac:dyDescent="0.25">
      <c r="A824" s="2">
        <v>821</v>
      </c>
      <c r="B824" s="2">
        <v>348062</v>
      </c>
      <c r="C824" s="2" t="s">
        <v>670</v>
      </c>
      <c r="D824" s="2" t="s">
        <v>11</v>
      </c>
      <c r="E824" s="6" t="s">
        <v>10</v>
      </c>
      <c r="F824" s="2">
        <v>348062</v>
      </c>
      <c r="G824" s="2">
        <v>26</v>
      </c>
      <c r="H824" s="2">
        <v>0.31</v>
      </c>
    </row>
    <row r="825" spans="1:8" x14ac:dyDescent="0.25">
      <c r="A825" s="2">
        <v>822</v>
      </c>
      <c r="B825" s="2">
        <v>348425</v>
      </c>
      <c r="C825" s="2" t="s">
        <v>671</v>
      </c>
      <c r="D825" s="2" t="s">
        <v>61</v>
      </c>
      <c r="E825" s="6" t="s">
        <v>10</v>
      </c>
      <c r="F825" s="2">
        <v>348425</v>
      </c>
      <c r="G825" s="2">
        <v>11</v>
      </c>
      <c r="H825" s="2">
        <v>0.73</v>
      </c>
    </row>
    <row r="826" spans="1:8" x14ac:dyDescent="0.25">
      <c r="A826" s="2">
        <v>823</v>
      </c>
      <c r="B826" s="2">
        <v>348424</v>
      </c>
      <c r="C826" s="2" t="s">
        <v>672</v>
      </c>
      <c r="D826" s="2" t="s">
        <v>61</v>
      </c>
      <c r="E826" s="6" t="s">
        <v>10</v>
      </c>
      <c r="F826" s="2">
        <v>348424</v>
      </c>
      <c r="G826" s="2">
        <v>25</v>
      </c>
      <c r="H826" s="2">
        <v>0.25</v>
      </c>
    </row>
    <row r="827" spans="1:8" x14ac:dyDescent="0.25">
      <c r="A827" s="2">
        <v>824</v>
      </c>
      <c r="B827" s="2">
        <v>348237</v>
      </c>
      <c r="C827" s="2" t="s">
        <v>354</v>
      </c>
      <c r="D827" s="2" t="s">
        <v>61</v>
      </c>
      <c r="E827" s="6" t="s">
        <v>10</v>
      </c>
      <c r="F827" s="2">
        <v>348237</v>
      </c>
      <c r="G827" s="2">
        <v>24</v>
      </c>
      <c r="H827" s="2">
        <v>0.86</v>
      </c>
    </row>
    <row r="828" spans="1:8" x14ac:dyDescent="0.25">
      <c r="A828" s="2">
        <v>825</v>
      </c>
      <c r="B828" s="2">
        <v>348006</v>
      </c>
      <c r="C828" s="2" t="s">
        <v>554</v>
      </c>
      <c r="D828" s="2" t="s">
        <v>14</v>
      </c>
      <c r="E828" s="6" t="s">
        <v>10</v>
      </c>
      <c r="F828" s="2">
        <v>348006</v>
      </c>
      <c r="G828" s="2">
        <v>16</v>
      </c>
      <c r="H828" s="2">
        <v>0.79</v>
      </c>
    </row>
    <row r="829" spans="1:8" x14ac:dyDescent="0.25">
      <c r="A829" s="2">
        <v>826</v>
      </c>
      <c r="B829" s="2">
        <v>369673</v>
      </c>
      <c r="C829" s="2" t="s">
        <v>673</v>
      </c>
      <c r="D829" s="2" t="s">
        <v>17</v>
      </c>
      <c r="E829" s="6" t="s">
        <v>10</v>
      </c>
      <c r="F829" s="2">
        <v>369673</v>
      </c>
      <c r="G829" s="2">
        <v>30</v>
      </c>
      <c r="H829" s="2">
        <v>0.42</v>
      </c>
    </row>
    <row r="830" spans="1:8" x14ac:dyDescent="0.25">
      <c r="A830" s="2">
        <v>827</v>
      </c>
      <c r="B830" s="2">
        <v>369631</v>
      </c>
      <c r="C830" s="2" t="s">
        <v>674</v>
      </c>
      <c r="D830" s="2" t="s">
        <v>70</v>
      </c>
      <c r="E830" s="6" t="s">
        <v>10</v>
      </c>
      <c r="F830" s="2">
        <v>369631</v>
      </c>
      <c r="G830" s="2">
        <v>7</v>
      </c>
      <c r="H830" s="2">
        <v>0.34</v>
      </c>
    </row>
    <row r="831" spans="1:8" x14ac:dyDescent="0.25">
      <c r="A831" s="2">
        <v>828</v>
      </c>
      <c r="B831" s="2">
        <v>348601</v>
      </c>
      <c r="C831" s="2" t="s">
        <v>675</v>
      </c>
      <c r="D831" s="2" t="s">
        <v>65</v>
      </c>
      <c r="E831" s="6" t="s">
        <v>10</v>
      </c>
      <c r="F831" s="2">
        <v>348601</v>
      </c>
      <c r="G831" s="2">
        <v>25</v>
      </c>
      <c r="H831" s="2">
        <v>0.41</v>
      </c>
    </row>
    <row r="832" spans="1:8" x14ac:dyDescent="0.25">
      <c r="A832" s="2">
        <v>829</v>
      </c>
      <c r="B832" s="2">
        <v>347655</v>
      </c>
      <c r="C832" s="2" t="s">
        <v>676</v>
      </c>
      <c r="D832" s="2" t="s">
        <v>21</v>
      </c>
      <c r="E832" s="6" t="s">
        <v>10</v>
      </c>
      <c r="F832" s="2">
        <v>347655</v>
      </c>
      <c r="G832" s="2">
        <v>25</v>
      </c>
      <c r="H832" s="2">
        <v>0.41</v>
      </c>
    </row>
    <row r="833" spans="1:8" x14ac:dyDescent="0.25">
      <c r="A833" s="2">
        <v>830</v>
      </c>
      <c r="B833" s="2">
        <v>347583</v>
      </c>
      <c r="C833" s="2" t="s">
        <v>677</v>
      </c>
      <c r="D833" s="2" t="s">
        <v>21</v>
      </c>
      <c r="E833" s="6" t="s">
        <v>10</v>
      </c>
      <c r="F833" s="2">
        <v>347583</v>
      </c>
      <c r="G833" s="2">
        <v>5</v>
      </c>
      <c r="H833" s="2">
        <v>0.35</v>
      </c>
    </row>
    <row r="834" spans="1:8" x14ac:dyDescent="0.25">
      <c r="A834" s="2">
        <v>831</v>
      </c>
      <c r="B834" s="2">
        <v>364334</v>
      </c>
      <c r="C834" s="2" t="s">
        <v>678</v>
      </c>
      <c r="D834" s="2" t="s">
        <v>61</v>
      </c>
      <c r="E834" s="6" t="s">
        <v>10</v>
      </c>
      <c r="F834" s="2">
        <v>364334</v>
      </c>
      <c r="G834" s="2">
        <v>17</v>
      </c>
      <c r="H834" s="2">
        <v>0.66</v>
      </c>
    </row>
    <row r="835" spans="1:8" x14ac:dyDescent="0.25">
      <c r="A835" s="2">
        <v>832</v>
      </c>
      <c r="B835" s="2">
        <v>348356</v>
      </c>
      <c r="C835" s="2" t="s">
        <v>679</v>
      </c>
      <c r="D835" s="2" t="s">
        <v>17</v>
      </c>
      <c r="E835" s="6" t="s">
        <v>10</v>
      </c>
      <c r="F835" s="2">
        <v>348356</v>
      </c>
      <c r="G835" s="2">
        <v>23</v>
      </c>
      <c r="H835" s="2">
        <v>0.24</v>
      </c>
    </row>
    <row r="836" spans="1:8" x14ac:dyDescent="0.25">
      <c r="A836" s="2">
        <v>833</v>
      </c>
      <c r="B836" s="2">
        <v>347755</v>
      </c>
      <c r="C836" s="2" t="s">
        <v>680</v>
      </c>
      <c r="D836" s="2" t="s">
        <v>21</v>
      </c>
      <c r="E836" s="6" t="s">
        <v>10</v>
      </c>
      <c r="F836" s="2">
        <v>347755</v>
      </c>
      <c r="G836" s="2">
        <v>8</v>
      </c>
      <c r="H836" s="2">
        <v>0.59</v>
      </c>
    </row>
    <row r="837" spans="1:8" x14ac:dyDescent="0.25">
      <c r="A837" s="2">
        <v>834</v>
      </c>
      <c r="B837" s="2">
        <v>347747</v>
      </c>
      <c r="C837" s="2" t="s">
        <v>440</v>
      </c>
      <c r="D837" s="2" t="s">
        <v>21</v>
      </c>
      <c r="E837" s="6" t="s">
        <v>10</v>
      </c>
      <c r="F837" s="2">
        <v>347747</v>
      </c>
      <c r="G837" s="2">
        <v>19</v>
      </c>
      <c r="H837" s="2">
        <v>0.11</v>
      </c>
    </row>
    <row r="838" spans="1:8" x14ac:dyDescent="0.25">
      <c r="A838" s="2">
        <v>835</v>
      </c>
      <c r="B838" s="2">
        <v>347741</v>
      </c>
      <c r="C838" s="2" t="s">
        <v>439</v>
      </c>
      <c r="D838" s="2" t="s">
        <v>21</v>
      </c>
      <c r="E838" s="6" t="s">
        <v>10</v>
      </c>
      <c r="F838" s="2">
        <v>347741</v>
      </c>
      <c r="G838" s="2">
        <v>27</v>
      </c>
      <c r="H838" s="2">
        <v>0.12</v>
      </c>
    </row>
    <row r="839" spans="1:8" x14ac:dyDescent="0.25">
      <c r="A839" s="2">
        <v>836</v>
      </c>
      <c r="B839" s="2">
        <v>347744</v>
      </c>
      <c r="C839" s="2" t="s">
        <v>363</v>
      </c>
      <c r="D839" s="2" t="s">
        <v>21</v>
      </c>
      <c r="E839" s="6" t="s">
        <v>10</v>
      </c>
      <c r="F839" s="2">
        <v>347744</v>
      </c>
      <c r="G839" s="2">
        <v>24</v>
      </c>
      <c r="H839" s="2">
        <v>0.45</v>
      </c>
    </row>
    <row r="840" spans="1:8" x14ac:dyDescent="0.25">
      <c r="A840" s="2">
        <v>837</v>
      </c>
      <c r="B840" s="2">
        <v>347765</v>
      </c>
      <c r="C840" s="2" t="s">
        <v>444</v>
      </c>
      <c r="D840" s="2" t="s">
        <v>21</v>
      </c>
      <c r="E840" s="6" t="s">
        <v>10</v>
      </c>
      <c r="F840" s="2">
        <v>347765</v>
      </c>
      <c r="G840" s="2">
        <v>5</v>
      </c>
      <c r="H840" s="2">
        <v>0.39</v>
      </c>
    </row>
    <row r="841" spans="1:8" x14ac:dyDescent="0.25">
      <c r="A841" s="2">
        <v>838</v>
      </c>
      <c r="B841" s="2">
        <v>347759</v>
      </c>
      <c r="C841" s="2" t="s">
        <v>443</v>
      </c>
      <c r="D841" s="2" t="s">
        <v>21</v>
      </c>
      <c r="E841" s="6" t="s">
        <v>10</v>
      </c>
      <c r="F841" s="2">
        <v>347759</v>
      </c>
      <c r="G841" s="2">
        <v>20</v>
      </c>
      <c r="H841" s="2">
        <v>0.59</v>
      </c>
    </row>
    <row r="842" spans="1:8" x14ac:dyDescent="0.25">
      <c r="A842" s="2">
        <v>839</v>
      </c>
      <c r="B842" s="2">
        <v>347762</v>
      </c>
      <c r="C842" s="2" t="s">
        <v>138</v>
      </c>
      <c r="D842" s="2" t="s">
        <v>21</v>
      </c>
      <c r="E842" s="6" t="s">
        <v>10</v>
      </c>
      <c r="F842" s="2">
        <v>347762</v>
      </c>
      <c r="G842" s="2">
        <v>29</v>
      </c>
      <c r="H842" s="2">
        <v>0.12</v>
      </c>
    </row>
    <row r="843" spans="1:8" x14ac:dyDescent="0.25">
      <c r="A843" s="2">
        <v>840</v>
      </c>
      <c r="B843" s="2">
        <v>347779</v>
      </c>
      <c r="C843" s="2" t="s">
        <v>681</v>
      </c>
      <c r="D843" s="2" t="s">
        <v>65</v>
      </c>
      <c r="E843" s="6" t="s">
        <v>10</v>
      </c>
      <c r="F843" s="2">
        <v>347779</v>
      </c>
      <c r="G843" s="2">
        <v>9</v>
      </c>
      <c r="H843" s="2">
        <v>0.13</v>
      </c>
    </row>
    <row r="844" spans="1:8" x14ac:dyDescent="0.25">
      <c r="A844" s="2">
        <v>841</v>
      </c>
      <c r="B844" s="2">
        <v>347784</v>
      </c>
      <c r="C844" s="2" t="s">
        <v>682</v>
      </c>
      <c r="D844" s="2" t="s">
        <v>65</v>
      </c>
      <c r="E844" s="6" t="s">
        <v>10</v>
      </c>
      <c r="F844" s="2">
        <v>347784</v>
      </c>
      <c r="G844" s="2">
        <v>25</v>
      </c>
      <c r="H844" s="2">
        <v>0.2</v>
      </c>
    </row>
    <row r="845" spans="1:8" x14ac:dyDescent="0.25">
      <c r="A845" s="2">
        <v>842</v>
      </c>
      <c r="B845" s="2">
        <v>347997</v>
      </c>
      <c r="C845" s="2" t="s">
        <v>683</v>
      </c>
      <c r="D845" s="2" t="s">
        <v>72</v>
      </c>
      <c r="E845" s="6" t="s">
        <v>10</v>
      </c>
      <c r="F845" s="2">
        <v>347997</v>
      </c>
      <c r="G845" s="2">
        <v>21</v>
      </c>
      <c r="H845" s="2">
        <v>0.53</v>
      </c>
    </row>
    <row r="846" spans="1:8" x14ac:dyDescent="0.25">
      <c r="A846" s="2">
        <v>843</v>
      </c>
      <c r="B846" s="2">
        <v>369628</v>
      </c>
      <c r="C846" s="2" t="s">
        <v>684</v>
      </c>
      <c r="D846" s="2" t="s">
        <v>70</v>
      </c>
      <c r="E846" s="6" t="s">
        <v>10</v>
      </c>
      <c r="F846" s="2">
        <v>369628</v>
      </c>
      <c r="G846" s="2">
        <v>29</v>
      </c>
      <c r="H846" s="2">
        <v>0.44</v>
      </c>
    </row>
    <row r="847" spans="1:8" x14ac:dyDescent="0.25">
      <c r="A847" s="2">
        <v>844</v>
      </c>
      <c r="B847" s="2">
        <v>348155</v>
      </c>
      <c r="C847" s="2" t="s">
        <v>685</v>
      </c>
      <c r="D847" s="2" t="s">
        <v>65</v>
      </c>
      <c r="E847" s="6" t="s">
        <v>10</v>
      </c>
      <c r="F847" s="2">
        <v>348155</v>
      </c>
      <c r="G847" s="2">
        <v>9</v>
      </c>
      <c r="H847" s="2">
        <v>0.12</v>
      </c>
    </row>
    <row r="848" spans="1:8" x14ac:dyDescent="0.25">
      <c r="A848" s="2">
        <v>845</v>
      </c>
      <c r="B848" s="2">
        <v>366792</v>
      </c>
      <c r="C848" s="2" t="s">
        <v>686</v>
      </c>
      <c r="D848" s="2" t="s">
        <v>25</v>
      </c>
      <c r="E848" s="6" t="s">
        <v>10</v>
      </c>
      <c r="F848" s="2">
        <v>366792</v>
      </c>
      <c r="G848" s="2">
        <v>11</v>
      </c>
      <c r="H848" s="2">
        <v>0.44</v>
      </c>
    </row>
    <row r="849" spans="1:8" x14ac:dyDescent="0.25">
      <c r="A849" s="2">
        <v>846</v>
      </c>
      <c r="B849" s="2">
        <v>347752</v>
      </c>
      <c r="C849" s="2" t="s">
        <v>589</v>
      </c>
      <c r="D849" s="2" t="s">
        <v>21</v>
      </c>
      <c r="E849" s="6" t="s">
        <v>10</v>
      </c>
      <c r="F849" s="2">
        <v>347752</v>
      </c>
      <c r="G849" s="2">
        <v>18</v>
      </c>
      <c r="H849" s="2">
        <v>0.88</v>
      </c>
    </row>
    <row r="850" spans="1:8" x14ac:dyDescent="0.25">
      <c r="A850" s="2">
        <v>847</v>
      </c>
      <c r="B850" s="2">
        <v>347964</v>
      </c>
      <c r="C850" s="2" t="s">
        <v>184</v>
      </c>
      <c r="D850" s="2" t="s">
        <v>14</v>
      </c>
      <c r="E850" s="6" t="s">
        <v>10</v>
      </c>
      <c r="F850" s="2">
        <v>347964</v>
      </c>
      <c r="G850" s="2">
        <v>24</v>
      </c>
      <c r="H850" s="2">
        <v>0.5</v>
      </c>
    </row>
    <row r="851" spans="1:8" x14ac:dyDescent="0.25">
      <c r="A851" s="2">
        <v>848</v>
      </c>
      <c r="B851" s="2">
        <v>347960</v>
      </c>
      <c r="C851" s="2" t="s">
        <v>687</v>
      </c>
      <c r="D851" s="2" t="s">
        <v>14</v>
      </c>
      <c r="E851" s="6" t="s">
        <v>10</v>
      </c>
      <c r="F851" s="2">
        <v>347960</v>
      </c>
      <c r="G851" s="2">
        <v>14</v>
      </c>
      <c r="H851" s="2">
        <v>0.18</v>
      </c>
    </row>
    <row r="852" spans="1:8" x14ac:dyDescent="0.25">
      <c r="A852" s="2">
        <v>849</v>
      </c>
      <c r="B852" s="2">
        <v>347987</v>
      </c>
      <c r="C852" s="2" t="s">
        <v>688</v>
      </c>
      <c r="D852" s="2" t="s">
        <v>72</v>
      </c>
      <c r="E852" s="6" t="s">
        <v>10</v>
      </c>
      <c r="F852" s="2">
        <v>347987</v>
      </c>
      <c r="G852" s="2">
        <v>25</v>
      </c>
      <c r="H852" s="2">
        <v>0.43</v>
      </c>
    </row>
    <row r="853" spans="1:8" x14ac:dyDescent="0.25">
      <c r="A853" s="2">
        <v>850</v>
      </c>
      <c r="B853" s="2">
        <v>348621</v>
      </c>
      <c r="C853" s="2" t="s">
        <v>689</v>
      </c>
      <c r="D853" s="2" t="s">
        <v>65</v>
      </c>
      <c r="E853" s="6" t="s">
        <v>10</v>
      </c>
      <c r="F853" s="2">
        <v>348621</v>
      </c>
      <c r="G853" s="2">
        <v>11</v>
      </c>
      <c r="H853" s="2">
        <v>0.61</v>
      </c>
    </row>
    <row r="854" spans="1:8" x14ac:dyDescent="0.25">
      <c r="A854" s="2">
        <v>851</v>
      </c>
      <c r="B854" s="2">
        <v>348624</v>
      </c>
      <c r="C854" s="2" t="s">
        <v>690</v>
      </c>
      <c r="D854" s="2" t="s">
        <v>65</v>
      </c>
      <c r="E854" s="6" t="s">
        <v>10</v>
      </c>
      <c r="F854" s="2">
        <v>348624</v>
      </c>
      <c r="G854" s="2">
        <v>21</v>
      </c>
      <c r="H854" s="2">
        <v>0.12</v>
      </c>
    </row>
    <row r="855" spans="1:8" x14ac:dyDescent="0.25">
      <c r="A855" s="2">
        <v>852</v>
      </c>
      <c r="B855" s="2">
        <v>348401</v>
      </c>
      <c r="C855" s="2" t="s">
        <v>691</v>
      </c>
      <c r="D855" s="2" t="s">
        <v>17</v>
      </c>
      <c r="E855" s="6" t="s">
        <v>10</v>
      </c>
      <c r="F855" s="2">
        <v>348401</v>
      </c>
      <c r="G855" s="2">
        <v>8</v>
      </c>
      <c r="H855" s="2">
        <v>0.31</v>
      </c>
    </row>
    <row r="856" spans="1:8" x14ac:dyDescent="0.25">
      <c r="A856" s="2">
        <v>853</v>
      </c>
      <c r="B856" s="2">
        <v>347707</v>
      </c>
      <c r="C856" s="2" t="s">
        <v>210</v>
      </c>
      <c r="D856" s="2" t="s">
        <v>32</v>
      </c>
      <c r="E856" s="6" t="s">
        <v>10</v>
      </c>
      <c r="F856" s="2">
        <v>347707</v>
      </c>
      <c r="G856" s="2">
        <v>20</v>
      </c>
      <c r="H856" s="2">
        <v>0.42</v>
      </c>
    </row>
    <row r="857" spans="1:8" x14ac:dyDescent="0.25">
      <c r="A857" s="2">
        <v>854</v>
      </c>
      <c r="B857" s="2">
        <v>348674</v>
      </c>
      <c r="C857" s="2" t="s">
        <v>692</v>
      </c>
      <c r="D857" s="2" t="s">
        <v>65</v>
      </c>
      <c r="E857" s="6" t="s">
        <v>10</v>
      </c>
      <c r="F857" s="2">
        <v>348674</v>
      </c>
      <c r="G857" s="2">
        <v>22</v>
      </c>
      <c r="H857" s="2">
        <v>0.87</v>
      </c>
    </row>
    <row r="858" spans="1:8" x14ac:dyDescent="0.25">
      <c r="A858" s="2">
        <v>855</v>
      </c>
      <c r="B858" s="2">
        <v>347675</v>
      </c>
      <c r="C858" s="2" t="s">
        <v>327</v>
      </c>
      <c r="D858" s="2" t="s">
        <v>21</v>
      </c>
      <c r="E858" s="6" t="s">
        <v>10</v>
      </c>
      <c r="F858" s="2">
        <v>347675</v>
      </c>
      <c r="G858" s="2">
        <v>9</v>
      </c>
      <c r="H858" s="2">
        <v>0.84</v>
      </c>
    </row>
    <row r="859" spans="1:8" x14ac:dyDescent="0.25">
      <c r="A859" s="2">
        <v>856</v>
      </c>
      <c r="B859" s="2">
        <v>348240</v>
      </c>
      <c r="C859" s="2" t="s">
        <v>693</v>
      </c>
      <c r="D859" s="2" t="s">
        <v>61</v>
      </c>
      <c r="E859" s="6" t="s">
        <v>10</v>
      </c>
      <c r="F859" s="2">
        <v>348240</v>
      </c>
      <c r="G859" s="2">
        <v>7</v>
      </c>
      <c r="H859" s="2">
        <v>0.73</v>
      </c>
    </row>
    <row r="860" spans="1:8" x14ac:dyDescent="0.25">
      <c r="A860" s="2">
        <v>857</v>
      </c>
      <c r="B860" s="2">
        <v>348578</v>
      </c>
      <c r="C860" s="2" t="s">
        <v>694</v>
      </c>
      <c r="D860" s="2" t="s">
        <v>65</v>
      </c>
      <c r="E860" s="6" t="s">
        <v>10</v>
      </c>
      <c r="F860" s="2">
        <v>348578</v>
      </c>
      <c r="G860" s="2">
        <v>24</v>
      </c>
      <c r="H860" s="2">
        <v>0.45</v>
      </c>
    </row>
    <row r="861" spans="1:8" x14ac:dyDescent="0.25">
      <c r="A861" s="2">
        <v>858</v>
      </c>
      <c r="B861" s="2">
        <v>347910</v>
      </c>
      <c r="C861" s="2" t="s">
        <v>695</v>
      </c>
      <c r="D861" s="2" t="s">
        <v>70</v>
      </c>
      <c r="E861" s="6" t="s">
        <v>10</v>
      </c>
      <c r="F861" s="2">
        <v>347910</v>
      </c>
      <c r="G861" s="2">
        <v>18</v>
      </c>
      <c r="H861" s="2">
        <v>0.45</v>
      </c>
    </row>
    <row r="862" spans="1:8" x14ac:dyDescent="0.25">
      <c r="A862" s="2">
        <v>859</v>
      </c>
      <c r="B862" s="2">
        <v>348653</v>
      </c>
      <c r="C862" s="2" t="s">
        <v>641</v>
      </c>
      <c r="D862" s="2" t="s">
        <v>11</v>
      </c>
      <c r="E862" s="6" t="s">
        <v>10</v>
      </c>
      <c r="F862" s="2">
        <v>348653</v>
      </c>
      <c r="G862" s="2">
        <v>17</v>
      </c>
      <c r="H862" s="2">
        <v>0.33</v>
      </c>
    </row>
    <row r="863" spans="1:8" x14ac:dyDescent="0.25">
      <c r="A863" s="2">
        <v>860</v>
      </c>
      <c r="B863" s="2">
        <v>362658</v>
      </c>
      <c r="C863" s="2" t="s">
        <v>696</v>
      </c>
      <c r="D863" s="2" t="s">
        <v>65</v>
      </c>
      <c r="E863" s="6" t="s">
        <v>10</v>
      </c>
      <c r="F863" s="2">
        <v>362658</v>
      </c>
      <c r="G863" s="2">
        <v>23</v>
      </c>
      <c r="H863" s="2">
        <v>0.44</v>
      </c>
    </row>
    <row r="864" spans="1:8" x14ac:dyDescent="0.25">
      <c r="A864" s="2">
        <v>861</v>
      </c>
      <c r="B864" s="2">
        <v>348019</v>
      </c>
      <c r="C864" s="2" t="s">
        <v>697</v>
      </c>
      <c r="D864" s="2" t="s">
        <v>11</v>
      </c>
      <c r="E864" s="6" t="s">
        <v>10</v>
      </c>
      <c r="F864" s="2">
        <v>348019</v>
      </c>
      <c r="G864" s="2">
        <v>9</v>
      </c>
      <c r="H864" s="2">
        <v>0.74</v>
      </c>
    </row>
    <row r="865" spans="1:8" x14ac:dyDescent="0.25">
      <c r="A865" s="2">
        <v>862</v>
      </c>
      <c r="B865" s="2">
        <v>348050</v>
      </c>
      <c r="C865" s="2" t="s">
        <v>664</v>
      </c>
      <c r="D865" s="2" t="s">
        <v>11</v>
      </c>
      <c r="E865" s="6" t="s">
        <v>10</v>
      </c>
      <c r="F865" s="2">
        <v>348050</v>
      </c>
      <c r="G865" s="2">
        <v>18</v>
      </c>
      <c r="H865" s="2">
        <v>0.38</v>
      </c>
    </row>
    <row r="866" spans="1:8" x14ac:dyDescent="0.25">
      <c r="A866" s="2">
        <v>863</v>
      </c>
      <c r="B866" s="2">
        <v>366819</v>
      </c>
      <c r="C866" s="2" t="s">
        <v>201</v>
      </c>
      <c r="D866" s="2" t="s">
        <v>72</v>
      </c>
      <c r="E866" s="6" t="s">
        <v>10</v>
      </c>
      <c r="F866" s="2">
        <v>366819</v>
      </c>
      <c r="G866" s="2">
        <v>28</v>
      </c>
      <c r="H866" s="2">
        <v>0.39</v>
      </c>
    </row>
    <row r="867" spans="1:8" x14ac:dyDescent="0.25">
      <c r="A867" s="2">
        <v>864</v>
      </c>
      <c r="B867" s="2">
        <v>367978</v>
      </c>
      <c r="C867" s="2" t="s">
        <v>698</v>
      </c>
      <c r="D867" s="2" t="s">
        <v>17</v>
      </c>
      <c r="E867" s="6" t="s">
        <v>10</v>
      </c>
      <c r="F867" s="2">
        <v>367978</v>
      </c>
      <c r="G867" s="2">
        <v>15</v>
      </c>
      <c r="H867" s="2">
        <v>0.53</v>
      </c>
    </row>
    <row r="868" spans="1:8" x14ac:dyDescent="0.25">
      <c r="A868" s="2">
        <v>865</v>
      </c>
      <c r="B868" s="2">
        <v>366743</v>
      </c>
      <c r="C868" s="2" t="s">
        <v>174</v>
      </c>
      <c r="D868" s="2" t="s">
        <v>21</v>
      </c>
      <c r="E868" s="6" t="s">
        <v>10</v>
      </c>
      <c r="F868" s="2">
        <v>366743</v>
      </c>
      <c r="G868" s="2">
        <v>19</v>
      </c>
      <c r="H868" s="2">
        <v>0.35</v>
      </c>
    </row>
    <row r="869" spans="1:8" x14ac:dyDescent="0.25">
      <c r="A869" s="2">
        <v>866</v>
      </c>
      <c r="B869" s="2">
        <v>362577</v>
      </c>
      <c r="C869" s="2" t="s">
        <v>699</v>
      </c>
      <c r="D869" s="2" t="s">
        <v>70</v>
      </c>
      <c r="E869" s="6" t="s">
        <v>10</v>
      </c>
      <c r="F869" s="2">
        <v>362577</v>
      </c>
      <c r="G869" s="2">
        <v>16</v>
      </c>
      <c r="H869" s="2">
        <v>0.63</v>
      </c>
    </row>
    <row r="870" spans="1:8" x14ac:dyDescent="0.25">
      <c r="A870" s="2">
        <v>867</v>
      </c>
      <c r="B870" s="2">
        <v>369590</v>
      </c>
      <c r="C870" s="2" t="s">
        <v>700</v>
      </c>
      <c r="D870" s="2" t="s">
        <v>65</v>
      </c>
      <c r="E870" s="6" t="s">
        <v>10</v>
      </c>
      <c r="F870" s="2">
        <v>369590</v>
      </c>
      <c r="G870" s="2">
        <v>7</v>
      </c>
      <c r="H870" s="2">
        <v>0.4</v>
      </c>
    </row>
    <row r="871" spans="1:8" x14ac:dyDescent="0.25">
      <c r="A871" s="2">
        <v>868</v>
      </c>
      <c r="B871" s="2">
        <v>366797</v>
      </c>
      <c r="C871" s="2" t="s">
        <v>101</v>
      </c>
      <c r="D871" s="2" t="s">
        <v>14</v>
      </c>
      <c r="E871" s="6" t="s">
        <v>10</v>
      </c>
      <c r="F871" s="2">
        <v>366797</v>
      </c>
      <c r="G871" s="2">
        <v>22</v>
      </c>
      <c r="H871" s="2">
        <v>0.17</v>
      </c>
    </row>
    <row r="872" spans="1:8" x14ac:dyDescent="0.25">
      <c r="A872" s="2">
        <v>869</v>
      </c>
      <c r="B872" s="2">
        <v>367836</v>
      </c>
      <c r="C872" s="2" t="s">
        <v>18</v>
      </c>
      <c r="D872" s="2" t="s">
        <v>17</v>
      </c>
      <c r="E872" s="6" t="s">
        <v>10</v>
      </c>
      <c r="F872" s="2">
        <v>367836</v>
      </c>
      <c r="G872" s="2">
        <v>20</v>
      </c>
      <c r="H872" s="2">
        <v>0.54</v>
      </c>
    </row>
    <row r="873" spans="1:8" x14ac:dyDescent="0.25">
      <c r="A873" s="2">
        <v>870</v>
      </c>
      <c r="B873" s="2">
        <v>367857</v>
      </c>
      <c r="C873" s="2" t="s">
        <v>701</v>
      </c>
      <c r="D873" s="2" t="s">
        <v>17</v>
      </c>
      <c r="E873" s="6" t="s">
        <v>10</v>
      </c>
      <c r="F873" s="2">
        <v>367857</v>
      </c>
      <c r="G873" s="2">
        <v>20</v>
      </c>
      <c r="H873" s="2">
        <v>0.54</v>
      </c>
    </row>
    <row r="874" spans="1:8" x14ac:dyDescent="0.25">
      <c r="A874" s="2">
        <v>871</v>
      </c>
      <c r="B874" s="2">
        <v>367840</v>
      </c>
      <c r="C874" s="2" t="s">
        <v>702</v>
      </c>
      <c r="D874" s="2" t="s">
        <v>17</v>
      </c>
      <c r="E874" s="6" t="s">
        <v>10</v>
      </c>
      <c r="F874" s="2">
        <v>367840</v>
      </c>
      <c r="G874" s="2">
        <v>24</v>
      </c>
      <c r="H874" s="2">
        <v>0.44</v>
      </c>
    </row>
    <row r="875" spans="1:8" x14ac:dyDescent="0.25">
      <c r="A875" s="2">
        <v>872</v>
      </c>
      <c r="B875" s="2">
        <v>367858</v>
      </c>
      <c r="C875" s="2" t="s">
        <v>703</v>
      </c>
      <c r="D875" s="2" t="s">
        <v>17</v>
      </c>
      <c r="E875" s="6" t="s">
        <v>10</v>
      </c>
      <c r="F875" s="2">
        <v>367858</v>
      </c>
      <c r="G875" s="2">
        <v>29</v>
      </c>
      <c r="H875" s="2">
        <v>0.41</v>
      </c>
    </row>
    <row r="876" spans="1:8" x14ac:dyDescent="0.25">
      <c r="A876" s="2">
        <v>873</v>
      </c>
      <c r="B876" s="2">
        <v>364247</v>
      </c>
      <c r="C876" s="2" t="s">
        <v>704</v>
      </c>
      <c r="D876" s="2" t="s">
        <v>21</v>
      </c>
      <c r="E876" s="6" t="s">
        <v>10</v>
      </c>
      <c r="F876" s="2">
        <v>364247</v>
      </c>
      <c r="G876" s="2">
        <v>8</v>
      </c>
      <c r="H876" s="2">
        <v>0.75</v>
      </c>
    </row>
    <row r="877" spans="1:8" x14ac:dyDescent="0.25">
      <c r="A877" s="2">
        <v>874</v>
      </c>
      <c r="B877" s="2">
        <v>369670</v>
      </c>
      <c r="C877" s="2" t="s">
        <v>705</v>
      </c>
      <c r="D877" s="2" t="s">
        <v>17</v>
      </c>
      <c r="E877" s="6" t="s">
        <v>10</v>
      </c>
      <c r="F877" s="2">
        <v>369670</v>
      </c>
      <c r="G877" s="2">
        <v>5</v>
      </c>
      <c r="H877" s="2">
        <v>0.24</v>
      </c>
    </row>
    <row r="878" spans="1:8" x14ac:dyDescent="0.25">
      <c r="A878" s="2">
        <v>875</v>
      </c>
      <c r="B878" s="2">
        <v>369672</v>
      </c>
      <c r="C878" s="2" t="s">
        <v>706</v>
      </c>
      <c r="D878" s="2" t="s">
        <v>17</v>
      </c>
      <c r="E878" s="6" t="s">
        <v>10</v>
      </c>
      <c r="F878" s="2">
        <v>369672</v>
      </c>
      <c r="G878" s="2">
        <v>7</v>
      </c>
      <c r="H878" s="2">
        <v>0.2</v>
      </c>
    </row>
    <row r="879" spans="1:8" x14ac:dyDescent="0.25">
      <c r="A879" s="2">
        <v>876</v>
      </c>
      <c r="B879" s="2">
        <v>347801</v>
      </c>
      <c r="C879" s="2" t="s">
        <v>707</v>
      </c>
      <c r="D879" s="2" t="s">
        <v>65</v>
      </c>
      <c r="E879" s="6" t="s">
        <v>10</v>
      </c>
      <c r="F879" s="2">
        <v>347801</v>
      </c>
      <c r="G879" s="2">
        <v>21</v>
      </c>
      <c r="H879" s="2">
        <v>0.61</v>
      </c>
    </row>
    <row r="880" spans="1:8" x14ac:dyDescent="0.25">
      <c r="A880" s="2">
        <v>877</v>
      </c>
      <c r="B880" s="2">
        <v>348120</v>
      </c>
      <c r="C880" s="2" t="s">
        <v>561</v>
      </c>
      <c r="D880" s="2" t="s">
        <v>61</v>
      </c>
      <c r="E880" s="6" t="s">
        <v>10</v>
      </c>
      <c r="F880" s="2">
        <v>348120</v>
      </c>
      <c r="G880" s="2">
        <v>12</v>
      </c>
      <c r="H880" s="2">
        <v>0.4</v>
      </c>
    </row>
    <row r="881" spans="1:8" x14ac:dyDescent="0.25">
      <c r="A881" s="2">
        <v>878</v>
      </c>
      <c r="B881" s="2">
        <v>347828</v>
      </c>
      <c r="C881" s="2" t="s">
        <v>708</v>
      </c>
      <c r="D881" s="2" t="s">
        <v>79</v>
      </c>
      <c r="E881" s="6" t="s">
        <v>10</v>
      </c>
      <c r="F881" s="2">
        <v>347828</v>
      </c>
      <c r="G881" s="2">
        <v>5</v>
      </c>
      <c r="H881" s="2">
        <v>0.69</v>
      </c>
    </row>
    <row r="882" spans="1:8" x14ac:dyDescent="0.25">
      <c r="A882" s="2">
        <v>879</v>
      </c>
      <c r="B882" s="2">
        <v>348079</v>
      </c>
      <c r="C882" s="2" t="s">
        <v>709</v>
      </c>
      <c r="D882" s="2" t="s">
        <v>11</v>
      </c>
      <c r="E882" s="6" t="s">
        <v>10</v>
      </c>
      <c r="F882" s="2">
        <v>348079</v>
      </c>
      <c r="G882" s="2">
        <v>17</v>
      </c>
      <c r="H882" s="2">
        <v>0.51</v>
      </c>
    </row>
    <row r="883" spans="1:8" x14ac:dyDescent="0.25">
      <c r="A883" s="2">
        <v>880</v>
      </c>
      <c r="B883" s="2">
        <v>353540</v>
      </c>
      <c r="C883" s="2" t="s">
        <v>403</v>
      </c>
      <c r="D883" s="2" t="s">
        <v>65</v>
      </c>
      <c r="E883" s="6" t="s">
        <v>10</v>
      </c>
      <c r="F883" s="2">
        <v>353540</v>
      </c>
      <c r="G883" s="2">
        <v>5</v>
      </c>
      <c r="H883" s="2">
        <v>0.3</v>
      </c>
    </row>
    <row r="884" spans="1:8" x14ac:dyDescent="0.25">
      <c r="A884" s="2">
        <v>881</v>
      </c>
      <c r="B884" s="2">
        <v>347646</v>
      </c>
      <c r="C884" s="2" t="s">
        <v>710</v>
      </c>
      <c r="D884" s="2" t="s">
        <v>21</v>
      </c>
      <c r="E884" s="6" t="s">
        <v>10</v>
      </c>
      <c r="F884" s="2">
        <v>347646</v>
      </c>
      <c r="G884" s="2">
        <v>6</v>
      </c>
      <c r="H884" s="2">
        <v>0.85</v>
      </c>
    </row>
    <row r="885" spans="1:8" x14ac:dyDescent="0.25">
      <c r="A885" s="2">
        <v>882</v>
      </c>
      <c r="B885" s="2">
        <v>348023</v>
      </c>
      <c r="C885" s="2" t="s">
        <v>711</v>
      </c>
      <c r="D885" s="2" t="s">
        <v>11</v>
      </c>
      <c r="E885" s="6" t="s">
        <v>10</v>
      </c>
      <c r="F885" s="2">
        <v>348023</v>
      </c>
      <c r="G885" s="2">
        <v>25</v>
      </c>
      <c r="H885" s="2">
        <v>0.68</v>
      </c>
    </row>
    <row r="886" spans="1:8" x14ac:dyDescent="0.25">
      <c r="A886" s="2">
        <v>883</v>
      </c>
      <c r="B886" s="2">
        <v>348054</v>
      </c>
      <c r="C886" s="2" t="s">
        <v>350</v>
      </c>
      <c r="D886" s="2" t="s">
        <v>11</v>
      </c>
      <c r="E886" s="6" t="s">
        <v>10</v>
      </c>
      <c r="F886" s="2">
        <v>348054</v>
      </c>
      <c r="G886" s="2">
        <v>23</v>
      </c>
      <c r="H886" s="2">
        <v>0.68</v>
      </c>
    </row>
    <row r="887" spans="1:8" x14ac:dyDescent="0.25">
      <c r="A887" s="2">
        <v>884</v>
      </c>
      <c r="B887" s="2">
        <v>348025</v>
      </c>
      <c r="C887" s="2" t="s">
        <v>712</v>
      </c>
      <c r="D887" s="2" t="s">
        <v>11</v>
      </c>
      <c r="E887" s="6" t="s">
        <v>10</v>
      </c>
      <c r="F887" s="2">
        <v>348025</v>
      </c>
      <c r="G887" s="2">
        <v>29</v>
      </c>
      <c r="H887" s="2">
        <v>0.22</v>
      </c>
    </row>
    <row r="888" spans="1:8" x14ac:dyDescent="0.25">
      <c r="A888" s="2">
        <v>885</v>
      </c>
      <c r="B888" s="2">
        <v>348057</v>
      </c>
      <c r="C888" s="2" t="s">
        <v>9</v>
      </c>
      <c r="D888" s="2" t="s">
        <v>11</v>
      </c>
      <c r="E888" s="6" t="s">
        <v>10</v>
      </c>
      <c r="F888" s="2">
        <v>348057</v>
      </c>
      <c r="G888" s="2">
        <v>19</v>
      </c>
      <c r="H888" s="2">
        <v>0.68</v>
      </c>
    </row>
    <row r="889" spans="1:8" x14ac:dyDescent="0.25">
      <c r="A889" s="2">
        <v>886</v>
      </c>
      <c r="B889" s="2">
        <v>348798</v>
      </c>
      <c r="C889" s="2" t="s">
        <v>713</v>
      </c>
      <c r="D889" s="2" t="s">
        <v>11</v>
      </c>
      <c r="E889" s="6" t="s">
        <v>10</v>
      </c>
      <c r="F889" s="2">
        <v>348798</v>
      </c>
      <c r="G889" s="2">
        <v>21</v>
      </c>
      <c r="H889" s="2">
        <v>0.41</v>
      </c>
    </row>
    <row r="890" spans="1:8" x14ac:dyDescent="0.25">
      <c r="A890" s="2">
        <v>887</v>
      </c>
      <c r="B890" s="2">
        <v>348465</v>
      </c>
      <c r="C890" s="2" t="s">
        <v>714</v>
      </c>
      <c r="D890" s="2" t="s">
        <v>65</v>
      </c>
      <c r="E890" s="6" t="s">
        <v>10</v>
      </c>
      <c r="F890" s="2">
        <v>348465</v>
      </c>
      <c r="G890" s="2">
        <v>10</v>
      </c>
      <c r="H890" s="2">
        <v>0.9</v>
      </c>
    </row>
    <row r="891" spans="1:8" x14ac:dyDescent="0.25">
      <c r="A891" s="2">
        <v>888</v>
      </c>
      <c r="B891" s="2">
        <v>364248</v>
      </c>
      <c r="C891" s="2" t="s">
        <v>715</v>
      </c>
      <c r="D891" s="2" t="s">
        <v>21</v>
      </c>
      <c r="E891" s="6" t="s">
        <v>10</v>
      </c>
      <c r="F891" s="2">
        <v>364248</v>
      </c>
      <c r="G891" s="2">
        <v>30</v>
      </c>
      <c r="H891" s="2">
        <v>0.74</v>
      </c>
    </row>
    <row r="892" spans="1:8" x14ac:dyDescent="0.25">
      <c r="A892" s="2">
        <v>889</v>
      </c>
      <c r="B892" s="2">
        <v>348197</v>
      </c>
      <c r="C892" s="2" t="s">
        <v>716</v>
      </c>
      <c r="D892" s="2" t="s">
        <v>43</v>
      </c>
      <c r="E892" s="6" t="s">
        <v>10</v>
      </c>
      <c r="F892" s="2">
        <v>348197</v>
      </c>
      <c r="G892" s="2">
        <v>10</v>
      </c>
      <c r="H892" s="2">
        <v>0.23</v>
      </c>
    </row>
    <row r="893" spans="1:8" x14ac:dyDescent="0.25">
      <c r="A893" s="2">
        <v>890</v>
      </c>
      <c r="B893" s="2">
        <v>348178</v>
      </c>
      <c r="C893" s="2" t="s">
        <v>717</v>
      </c>
      <c r="D893" s="2" t="s">
        <v>43</v>
      </c>
      <c r="E893" s="6" t="s">
        <v>10</v>
      </c>
      <c r="F893" s="2">
        <v>348178</v>
      </c>
      <c r="G893" s="2">
        <v>12</v>
      </c>
      <c r="H893" s="2">
        <v>0.46</v>
      </c>
    </row>
    <row r="894" spans="1:8" x14ac:dyDescent="0.25">
      <c r="A894" s="2">
        <v>891</v>
      </c>
      <c r="B894" s="2">
        <v>347961</v>
      </c>
      <c r="C894" s="2" t="s">
        <v>718</v>
      </c>
      <c r="D894" s="2" t="s">
        <v>14</v>
      </c>
      <c r="E894" s="6" t="s">
        <v>10</v>
      </c>
      <c r="F894" s="2">
        <v>347961</v>
      </c>
      <c r="G894" s="2">
        <v>25</v>
      </c>
      <c r="H894" s="2">
        <v>0.18</v>
      </c>
    </row>
    <row r="895" spans="1:8" x14ac:dyDescent="0.25">
      <c r="A895" s="2">
        <v>892</v>
      </c>
      <c r="B895" s="2">
        <v>348104</v>
      </c>
      <c r="C895" s="2" t="s">
        <v>719</v>
      </c>
      <c r="D895" s="2" t="s">
        <v>32</v>
      </c>
      <c r="E895" s="6" t="s">
        <v>10</v>
      </c>
      <c r="F895" s="2">
        <v>348104</v>
      </c>
      <c r="G895" s="2">
        <v>26</v>
      </c>
      <c r="H895" s="2">
        <v>0.68</v>
      </c>
    </row>
    <row r="896" spans="1:8" x14ac:dyDescent="0.25">
      <c r="A896" s="2">
        <v>893</v>
      </c>
      <c r="B896" s="2">
        <v>348190</v>
      </c>
      <c r="C896" s="2" t="s">
        <v>720</v>
      </c>
      <c r="D896" s="2" t="s">
        <v>43</v>
      </c>
      <c r="E896" s="6" t="s">
        <v>10</v>
      </c>
      <c r="F896" s="2">
        <v>348190</v>
      </c>
      <c r="G896" s="2">
        <v>10</v>
      </c>
      <c r="H896" s="2">
        <v>0.18</v>
      </c>
    </row>
    <row r="897" spans="1:8" x14ac:dyDescent="0.25">
      <c r="A897" s="2">
        <v>894</v>
      </c>
      <c r="B897" s="2">
        <v>348114</v>
      </c>
      <c r="C897" s="2" t="s">
        <v>563</v>
      </c>
      <c r="D897" s="2" t="s">
        <v>61</v>
      </c>
      <c r="E897" s="6" t="s">
        <v>10</v>
      </c>
      <c r="F897" s="2">
        <v>348114</v>
      </c>
      <c r="G897" s="2">
        <v>14</v>
      </c>
      <c r="H897" s="2">
        <v>0.1</v>
      </c>
    </row>
    <row r="898" spans="1:8" x14ac:dyDescent="0.25">
      <c r="A898" s="2">
        <v>895</v>
      </c>
      <c r="B898" s="2">
        <v>369683</v>
      </c>
      <c r="C898" s="2" t="s">
        <v>187</v>
      </c>
      <c r="D898" s="2" t="s">
        <v>32</v>
      </c>
      <c r="E898" s="6" t="s">
        <v>10</v>
      </c>
      <c r="F898" s="2">
        <v>369683</v>
      </c>
      <c r="G898" s="2">
        <v>23</v>
      </c>
      <c r="H898" s="2">
        <v>0.18</v>
      </c>
    </row>
    <row r="899" spans="1:8" x14ac:dyDescent="0.25">
      <c r="A899" s="2">
        <v>896</v>
      </c>
      <c r="B899" s="2">
        <v>369697</v>
      </c>
      <c r="C899" s="2" t="s">
        <v>721</v>
      </c>
      <c r="D899" s="2" t="s">
        <v>23</v>
      </c>
      <c r="E899" s="6" t="s">
        <v>10</v>
      </c>
      <c r="F899" s="2">
        <v>369697</v>
      </c>
      <c r="G899" s="2">
        <v>7</v>
      </c>
      <c r="H899" s="2">
        <v>0.4</v>
      </c>
    </row>
    <row r="900" spans="1:8" x14ac:dyDescent="0.25">
      <c r="A900" s="2">
        <v>897</v>
      </c>
      <c r="B900" s="2">
        <v>362704</v>
      </c>
      <c r="C900" s="2" t="s">
        <v>722</v>
      </c>
      <c r="D900" s="2" t="s">
        <v>11</v>
      </c>
      <c r="E900" s="6" t="s">
        <v>10</v>
      </c>
      <c r="F900" s="2">
        <v>362704</v>
      </c>
      <c r="G900" s="2">
        <v>28</v>
      </c>
      <c r="H900" s="2">
        <v>0.19</v>
      </c>
    </row>
    <row r="901" spans="1:8" x14ac:dyDescent="0.25">
      <c r="A901" s="2">
        <v>898</v>
      </c>
      <c r="B901" s="2">
        <v>348310</v>
      </c>
      <c r="C901" s="2" t="s">
        <v>723</v>
      </c>
      <c r="D901" s="2" t="s">
        <v>17</v>
      </c>
      <c r="E901" s="6" t="s">
        <v>10</v>
      </c>
      <c r="F901" s="2">
        <v>348310</v>
      </c>
      <c r="G901" s="2">
        <v>20</v>
      </c>
      <c r="H901" s="2">
        <v>0.2</v>
      </c>
    </row>
    <row r="902" spans="1:8" x14ac:dyDescent="0.25">
      <c r="A902" s="2">
        <v>899</v>
      </c>
      <c r="B902" s="2">
        <v>366741</v>
      </c>
      <c r="C902" s="2" t="s">
        <v>724</v>
      </c>
      <c r="D902" s="2" t="s">
        <v>21</v>
      </c>
      <c r="E902" s="6" t="s">
        <v>10</v>
      </c>
      <c r="F902" s="2">
        <v>366741</v>
      </c>
      <c r="G902" s="2">
        <v>19</v>
      </c>
      <c r="H902" s="2">
        <v>0.34</v>
      </c>
    </row>
    <row r="903" spans="1:8" x14ac:dyDescent="0.25">
      <c r="A903" s="2">
        <v>900</v>
      </c>
      <c r="B903" s="2">
        <v>366754</v>
      </c>
      <c r="C903" s="2" t="s">
        <v>725</v>
      </c>
      <c r="D903" s="2" t="s">
        <v>21</v>
      </c>
      <c r="E903" s="6" t="s">
        <v>10</v>
      </c>
      <c r="F903" s="2">
        <v>366754</v>
      </c>
      <c r="G903" s="2">
        <v>11</v>
      </c>
      <c r="H903" s="2">
        <v>0.74</v>
      </c>
    </row>
    <row r="904" spans="1:8" x14ac:dyDescent="0.25">
      <c r="A904" s="2">
        <v>901</v>
      </c>
      <c r="B904" s="2">
        <v>367862</v>
      </c>
      <c r="C904" s="2" t="s">
        <v>726</v>
      </c>
      <c r="D904" s="2" t="s">
        <v>17</v>
      </c>
      <c r="E904" s="6" t="s">
        <v>10</v>
      </c>
      <c r="F904" s="2">
        <v>367862</v>
      </c>
      <c r="G904" s="2">
        <v>17</v>
      </c>
      <c r="H904" s="2">
        <v>0.81</v>
      </c>
    </row>
    <row r="905" spans="1:8" x14ac:dyDescent="0.25">
      <c r="A905" s="2">
        <v>902</v>
      </c>
      <c r="B905" s="2">
        <v>367859</v>
      </c>
      <c r="C905" s="2" t="s">
        <v>727</v>
      </c>
      <c r="D905" s="2" t="s">
        <v>17</v>
      </c>
      <c r="E905" s="6" t="s">
        <v>10</v>
      </c>
      <c r="F905" s="2">
        <v>367859</v>
      </c>
      <c r="G905" s="2">
        <v>15</v>
      </c>
      <c r="H905" s="2">
        <v>0.34</v>
      </c>
    </row>
    <row r="906" spans="1:8" x14ac:dyDescent="0.25">
      <c r="A906" s="2">
        <v>903</v>
      </c>
      <c r="B906" s="2">
        <v>353544</v>
      </c>
      <c r="C906" s="2" t="s">
        <v>728</v>
      </c>
      <c r="D906" s="2" t="s">
        <v>21</v>
      </c>
      <c r="E906" s="6" t="s">
        <v>10</v>
      </c>
      <c r="F906" s="2">
        <v>353544</v>
      </c>
      <c r="G906" s="2">
        <v>17</v>
      </c>
      <c r="H906" s="2">
        <v>0.51</v>
      </c>
    </row>
    <row r="907" spans="1:8" x14ac:dyDescent="0.25">
      <c r="A907" s="2">
        <v>904</v>
      </c>
      <c r="B907" s="2">
        <v>348158</v>
      </c>
      <c r="C907" s="2" t="s">
        <v>729</v>
      </c>
      <c r="D907" s="2" t="s">
        <v>65</v>
      </c>
      <c r="E907" s="6" t="s">
        <v>10</v>
      </c>
      <c r="F907" s="2">
        <v>348158</v>
      </c>
      <c r="G907" s="2">
        <v>17</v>
      </c>
      <c r="H907" s="2">
        <v>0.3</v>
      </c>
    </row>
    <row r="908" spans="1:8" x14ac:dyDescent="0.25">
      <c r="A908" s="2">
        <v>905</v>
      </c>
      <c r="B908" s="2">
        <v>347869</v>
      </c>
      <c r="C908" s="2" t="s">
        <v>730</v>
      </c>
      <c r="D908" s="2" t="s">
        <v>17</v>
      </c>
      <c r="E908" s="6" t="s">
        <v>10</v>
      </c>
      <c r="F908" s="2">
        <v>347869</v>
      </c>
      <c r="G908" s="2">
        <v>26</v>
      </c>
      <c r="H908" s="2">
        <v>0.5</v>
      </c>
    </row>
    <row r="909" spans="1:8" x14ac:dyDescent="0.25">
      <c r="A909" s="2">
        <v>906</v>
      </c>
      <c r="B909" s="2">
        <v>347794</v>
      </c>
      <c r="C909" s="2" t="s">
        <v>731</v>
      </c>
      <c r="D909" s="2" t="s">
        <v>65</v>
      </c>
      <c r="E909" s="6" t="s">
        <v>10</v>
      </c>
      <c r="F909" s="2">
        <v>347794</v>
      </c>
      <c r="G909" s="2">
        <v>15</v>
      </c>
      <c r="H909" s="2">
        <v>0.61</v>
      </c>
    </row>
    <row r="910" spans="1:8" x14ac:dyDescent="0.25">
      <c r="A910" s="2">
        <v>907</v>
      </c>
      <c r="B910" s="2">
        <v>347797</v>
      </c>
      <c r="C910" s="2" t="s">
        <v>732</v>
      </c>
      <c r="D910" s="2" t="s">
        <v>65</v>
      </c>
      <c r="E910" s="6" t="s">
        <v>10</v>
      </c>
      <c r="F910" s="2">
        <v>347797</v>
      </c>
      <c r="G910" s="2">
        <v>23</v>
      </c>
      <c r="H910" s="2">
        <v>0.42</v>
      </c>
    </row>
    <row r="911" spans="1:8" x14ac:dyDescent="0.25">
      <c r="A911" s="2">
        <v>908</v>
      </c>
      <c r="B911" s="2">
        <v>347825</v>
      </c>
      <c r="C911" s="2" t="s">
        <v>733</v>
      </c>
      <c r="D911" s="2" t="s">
        <v>79</v>
      </c>
      <c r="E911" s="6" t="s">
        <v>10</v>
      </c>
      <c r="F911" s="2">
        <v>347825</v>
      </c>
      <c r="G911" s="2">
        <v>16</v>
      </c>
      <c r="H911" s="2">
        <v>0.11</v>
      </c>
    </row>
    <row r="912" spans="1:8" x14ac:dyDescent="0.25">
      <c r="A912" s="2">
        <v>909</v>
      </c>
      <c r="B912" s="2">
        <v>348180</v>
      </c>
      <c r="C912" s="2" t="s">
        <v>734</v>
      </c>
      <c r="D912" s="2" t="s">
        <v>43</v>
      </c>
      <c r="E912" s="6" t="s">
        <v>10</v>
      </c>
      <c r="F912" s="2">
        <v>348180</v>
      </c>
      <c r="G912" s="2">
        <v>23</v>
      </c>
      <c r="H912" s="2">
        <v>0.26</v>
      </c>
    </row>
    <row r="913" spans="1:8" x14ac:dyDescent="0.25">
      <c r="A913" s="2">
        <v>910</v>
      </c>
      <c r="B913" s="2">
        <v>348224</v>
      </c>
      <c r="C913" s="2" t="s">
        <v>735</v>
      </c>
      <c r="D913" s="2" t="s">
        <v>23</v>
      </c>
      <c r="E913" s="6" t="s">
        <v>10</v>
      </c>
      <c r="F913" s="2">
        <v>348224</v>
      </c>
      <c r="G913" s="2">
        <v>14</v>
      </c>
      <c r="H913" s="2">
        <v>0.31</v>
      </c>
    </row>
    <row r="914" spans="1:8" x14ac:dyDescent="0.25">
      <c r="A914" s="2">
        <v>911</v>
      </c>
      <c r="B914" s="2">
        <v>348012</v>
      </c>
      <c r="C914" s="2" t="s">
        <v>736</v>
      </c>
      <c r="D914" s="2" t="s">
        <v>65</v>
      </c>
      <c r="E914" s="6" t="s">
        <v>10</v>
      </c>
      <c r="F914" s="2">
        <v>348012</v>
      </c>
      <c r="G914" s="2">
        <v>26</v>
      </c>
      <c r="H914" s="2">
        <v>0.54</v>
      </c>
    </row>
    <row r="915" spans="1:8" x14ac:dyDescent="0.25">
      <c r="A915" s="2">
        <v>912</v>
      </c>
      <c r="B915" s="2">
        <v>347823</v>
      </c>
      <c r="C915" s="2" t="s">
        <v>421</v>
      </c>
      <c r="D915" s="2" t="s">
        <v>79</v>
      </c>
      <c r="E915" s="6" t="s">
        <v>10</v>
      </c>
      <c r="F915" s="2">
        <v>347823</v>
      </c>
      <c r="G915" s="2">
        <v>17</v>
      </c>
      <c r="H915" s="2">
        <v>0.45</v>
      </c>
    </row>
    <row r="916" spans="1:8" x14ac:dyDescent="0.25">
      <c r="A916" s="2">
        <v>913</v>
      </c>
      <c r="B916" s="2">
        <v>347665</v>
      </c>
      <c r="C916" s="2" t="s">
        <v>737</v>
      </c>
      <c r="D916" s="2" t="s">
        <v>21</v>
      </c>
      <c r="E916" s="6" t="s">
        <v>10</v>
      </c>
      <c r="F916" s="2">
        <v>347665</v>
      </c>
      <c r="G916" s="2">
        <v>23</v>
      </c>
      <c r="H916" s="2">
        <v>0.32</v>
      </c>
    </row>
    <row r="917" spans="1:8" x14ac:dyDescent="0.25">
      <c r="A917" s="2">
        <v>914</v>
      </c>
      <c r="B917" s="2">
        <v>348028</v>
      </c>
      <c r="C917" s="2" t="s">
        <v>551</v>
      </c>
      <c r="D917" s="2" t="s">
        <v>11</v>
      </c>
      <c r="E917" s="6" t="s">
        <v>10</v>
      </c>
      <c r="F917" s="2">
        <v>348028</v>
      </c>
      <c r="G917" s="2">
        <v>15</v>
      </c>
      <c r="H917" s="2">
        <v>0.81</v>
      </c>
    </row>
    <row r="918" spans="1:8" x14ac:dyDescent="0.25">
      <c r="A918" s="2">
        <v>915</v>
      </c>
      <c r="B918" s="2">
        <v>347727</v>
      </c>
      <c r="C918" s="2" t="s">
        <v>237</v>
      </c>
      <c r="D918" s="2" t="s">
        <v>65</v>
      </c>
      <c r="E918" s="6" t="s">
        <v>10</v>
      </c>
      <c r="F918" s="2">
        <v>347727</v>
      </c>
      <c r="G918" s="2">
        <v>10</v>
      </c>
      <c r="H918" s="2">
        <v>0.42</v>
      </c>
    </row>
    <row r="919" spans="1:8" x14ac:dyDescent="0.25">
      <c r="A919" s="2">
        <v>916</v>
      </c>
      <c r="B919" s="2">
        <v>364186</v>
      </c>
      <c r="C919" s="2" t="s">
        <v>738</v>
      </c>
      <c r="D919" s="2" t="s">
        <v>61</v>
      </c>
      <c r="E919" s="6" t="s">
        <v>10</v>
      </c>
      <c r="F919" s="2">
        <v>364186</v>
      </c>
      <c r="G919" s="2">
        <v>15</v>
      </c>
      <c r="H919" s="2">
        <v>0.72</v>
      </c>
    </row>
    <row r="920" spans="1:8" x14ac:dyDescent="0.25">
      <c r="A920" s="2">
        <v>917</v>
      </c>
      <c r="B920" s="2">
        <v>348407</v>
      </c>
      <c r="C920" s="2" t="s">
        <v>739</v>
      </c>
      <c r="D920" s="2" t="s">
        <v>17</v>
      </c>
      <c r="E920" s="6" t="s">
        <v>10</v>
      </c>
      <c r="F920" s="2">
        <v>348407</v>
      </c>
      <c r="G920" s="2">
        <v>22</v>
      </c>
      <c r="H920" s="2">
        <v>0.18</v>
      </c>
    </row>
    <row r="921" spans="1:8" x14ac:dyDescent="0.25">
      <c r="A921" s="2">
        <v>918</v>
      </c>
      <c r="B921" s="2">
        <v>366798</v>
      </c>
      <c r="C921" s="2" t="s">
        <v>130</v>
      </c>
      <c r="D921" s="2" t="s">
        <v>14</v>
      </c>
      <c r="E921" s="6" t="s">
        <v>10</v>
      </c>
      <c r="F921" s="2">
        <v>366798</v>
      </c>
      <c r="G921" s="2">
        <v>26</v>
      </c>
      <c r="H921" s="2">
        <v>0.26</v>
      </c>
    </row>
    <row r="922" spans="1:8" x14ac:dyDescent="0.25">
      <c r="A922" s="2">
        <v>919</v>
      </c>
      <c r="B922" s="2">
        <v>366791</v>
      </c>
      <c r="C922" s="2" t="s">
        <v>115</v>
      </c>
      <c r="D922" s="2" t="s">
        <v>72</v>
      </c>
      <c r="E922" s="6" t="s">
        <v>10</v>
      </c>
      <c r="F922" s="2">
        <v>366791</v>
      </c>
      <c r="G922" s="2">
        <v>27</v>
      </c>
      <c r="H922" s="2">
        <v>0.75</v>
      </c>
    </row>
    <row r="923" spans="1:8" x14ac:dyDescent="0.25">
      <c r="A923" s="2">
        <v>920</v>
      </c>
      <c r="B923" s="2">
        <v>366745</v>
      </c>
      <c r="C923" s="2" t="s">
        <v>740</v>
      </c>
      <c r="D923" s="2" t="s">
        <v>14</v>
      </c>
      <c r="E923" s="6" t="s">
        <v>10</v>
      </c>
      <c r="F923" s="2">
        <v>366745</v>
      </c>
      <c r="G923" s="2">
        <v>18</v>
      </c>
      <c r="H923" s="2">
        <v>0.83</v>
      </c>
    </row>
    <row r="924" spans="1:8" x14ac:dyDescent="0.25">
      <c r="A924" s="2">
        <v>921</v>
      </c>
      <c r="B924" s="2">
        <v>348097</v>
      </c>
      <c r="C924" s="2" t="s">
        <v>741</v>
      </c>
      <c r="D924" s="2" t="s">
        <v>32</v>
      </c>
      <c r="E924" s="6" t="s">
        <v>10</v>
      </c>
      <c r="F924" s="2">
        <v>348097</v>
      </c>
      <c r="G924" s="2">
        <v>21</v>
      </c>
      <c r="H924" s="2">
        <v>0.71</v>
      </c>
    </row>
    <row r="925" spans="1:8" x14ac:dyDescent="0.25">
      <c r="A925" s="2">
        <v>922</v>
      </c>
      <c r="B925" s="2">
        <v>368070</v>
      </c>
      <c r="C925" s="2" t="s">
        <v>742</v>
      </c>
      <c r="D925" s="2" t="s">
        <v>70</v>
      </c>
      <c r="E925" s="6" t="s">
        <v>10</v>
      </c>
      <c r="F925" s="2">
        <v>368070</v>
      </c>
      <c r="G925" s="2">
        <v>29</v>
      </c>
      <c r="H925" s="2">
        <v>0.78</v>
      </c>
    </row>
    <row r="926" spans="1:8" x14ac:dyDescent="0.25">
      <c r="A926" s="2">
        <v>923</v>
      </c>
      <c r="B926" s="2">
        <v>348392</v>
      </c>
      <c r="C926" s="2" t="s">
        <v>743</v>
      </c>
      <c r="D926" s="2" t="s">
        <v>65</v>
      </c>
      <c r="E926" s="6" t="s">
        <v>10</v>
      </c>
      <c r="F926" s="2">
        <v>348392</v>
      </c>
      <c r="G926" s="2">
        <v>20</v>
      </c>
      <c r="H926" s="2">
        <v>0.19</v>
      </c>
    </row>
    <row r="927" spans="1:8" x14ac:dyDescent="0.25">
      <c r="A927" s="2">
        <v>924</v>
      </c>
      <c r="B927" s="2">
        <v>367759</v>
      </c>
      <c r="C927" s="2" t="s">
        <v>142</v>
      </c>
      <c r="D927" s="2" t="s">
        <v>43</v>
      </c>
      <c r="E927" s="6" t="s">
        <v>10</v>
      </c>
      <c r="F927" s="2">
        <v>367759</v>
      </c>
      <c r="G927" s="2">
        <v>29</v>
      </c>
      <c r="H927" s="2">
        <v>0.83</v>
      </c>
    </row>
    <row r="928" spans="1:8" x14ac:dyDescent="0.25">
      <c r="A928" s="2">
        <v>925</v>
      </c>
      <c r="B928" s="2">
        <v>367773</v>
      </c>
      <c r="C928" s="2" t="s">
        <v>744</v>
      </c>
      <c r="D928" s="2" t="s">
        <v>61</v>
      </c>
      <c r="E928" s="6" t="s">
        <v>10</v>
      </c>
      <c r="F928" s="2">
        <v>367773</v>
      </c>
      <c r="G928" s="2">
        <v>19</v>
      </c>
      <c r="H928" s="2">
        <v>0.42</v>
      </c>
    </row>
    <row r="929" spans="1:8" x14ac:dyDescent="0.25">
      <c r="A929" s="2">
        <v>926</v>
      </c>
      <c r="B929" s="2">
        <v>347621</v>
      </c>
      <c r="C929" s="2" t="s">
        <v>745</v>
      </c>
      <c r="D929" s="2" t="s">
        <v>21</v>
      </c>
      <c r="E929" s="6" t="s">
        <v>10</v>
      </c>
      <c r="F929" s="2">
        <v>347621</v>
      </c>
      <c r="G929" s="2">
        <v>29</v>
      </c>
      <c r="H929" s="2">
        <v>0.62</v>
      </c>
    </row>
    <row r="930" spans="1:8" x14ac:dyDescent="0.25">
      <c r="A930" s="2">
        <v>927</v>
      </c>
      <c r="B930" s="2">
        <v>348418</v>
      </c>
      <c r="C930" s="2" t="s">
        <v>379</v>
      </c>
      <c r="D930" s="2" t="s">
        <v>17</v>
      </c>
      <c r="E930" s="6" t="s">
        <v>10</v>
      </c>
      <c r="F930" s="2">
        <v>348418</v>
      </c>
      <c r="G930" s="2">
        <v>5</v>
      </c>
      <c r="H930" s="2">
        <v>0.84</v>
      </c>
    </row>
    <row r="931" spans="1:8" x14ac:dyDescent="0.25">
      <c r="A931" s="2">
        <v>928</v>
      </c>
      <c r="B931" s="2">
        <v>348640</v>
      </c>
      <c r="C931" s="2" t="s">
        <v>746</v>
      </c>
      <c r="D931" s="2" t="s">
        <v>65</v>
      </c>
      <c r="E931" s="6" t="s">
        <v>10</v>
      </c>
      <c r="F931" s="2">
        <v>348640</v>
      </c>
      <c r="G931" s="2">
        <v>26</v>
      </c>
      <c r="H931" s="2">
        <v>0.61</v>
      </c>
    </row>
    <row r="932" spans="1:8" x14ac:dyDescent="0.25">
      <c r="A932" s="2">
        <v>929</v>
      </c>
      <c r="B932" s="2">
        <v>347699</v>
      </c>
      <c r="C932" s="2" t="s">
        <v>747</v>
      </c>
      <c r="D932" s="2" t="s">
        <v>79</v>
      </c>
      <c r="E932" s="6" t="s">
        <v>10</v>
      </c>
      <c r="F932" s="2">
        <v>347699</v>
      </c>
      <c r="G932" s="2">
        <v>12</v>
      </c>
      <c r="H932" s="2">
        <v>0.28999999999999998</v>
      </c>
    </row>
    <row r="933" spans="1:8" x14ac:dyDescent="0.25">
      <c r="A933" s="2">
        <v>930</v>
      </c>
      <c r="B933" s="2">
        <v>368061</v>
      </c>
      <c r="C933" s="2" t="s">
        <v>122</v>
      </c>
      <c r="D933" s="2" t="s">
        <v>70</v>
      </c>
      <c r="E933" s="6" t="s">
        <v>10</v>
      </c>
      <c r="F933" s="2">
        <v>368061</v>
      </c>
      <c r="G933" s="2">
        <v>5</v>
      </c>
      <c r="H933" s="2">
        <v>0.52</v>
      </c>
    </row>
    <row r="934" spans="1:8" x14ac:dyDescent="0.25">
      <c r="A934" s="2">
        <v>931</v>
      </c>
      <c r="B934" s="2">
        <v>366784</v>
      </c>
      <c r="C934" s="2" t="s">
        <v>748</v>
      </c>
      <c r="D934" s="2" t="s">
        <v>14</v>
      </c>
      <c r="E934" s="6" t="s">
        <v>10</v>
      </c>
      <c r="F934" s="2">
        <v>366784</v>
      </c>
      <c r="G934" s="2">
        <v>14</v>
      </c>
      <c r="H934" s="2">
        <v>0.65</v>
      </c>
    </row>
    <row r="935" spans="1:8" x14ac:dyDescent="0.25">
      <c r="A935" s="2">
        <v>932</v>
      </c>
      <c r="B935" s="2">
        <v>366794</v>
      </c>
      <c r="C935" s="2" t="s">
        <v>117</v>
      </c>
      <c r="D935" s="2" t="s">
        <v>14</v>
      </c>
      <c r="E935" s="6" t="s">
        <v>10</v>
      </c>
      <c r="F935" s="2">
        <v>366794</v>
      </c>
      <c r="G935" s="2">
        <v>30</v>
      </c>
      <c r="H935" s="2">
        <v>0.49</v>
      </c>
    </row>
    <row r="936" spans="1:8" x14ac:dyDescent="0.25">
      <c r="A936" s="2">
        <v>933</v>
      </c>
      <c r="B936" s="2">
        <v>347615</v>
      </c>
      <c r="C936" s="2" t="s">
        <v>749</v>
      </c>
      <c r="D936" s="2" t="s">
        <v>21</v>
      </c>
      <c r="E936" s="6" t="s">
        <v>10</v>
      </c>
      <c r="F936" s="2">
        <v>347615</v>
      </c>
      <c r="G936" s="2">
        <v>8</v>
      </c>
      <c r="H936" s="2">
        <v>0.22</v>
      </c>
    </row>
    <row r="937" spans="1:8" x14ac:dyDescent="0.25">
      <c r="A937" s="2">
        <v>934</v>
      </c>
      <c r="B937" s="2">
        <v>348384</v>
      </c>
      <c r="C937" s="2" t="s">
        <v>750</v>
      </c>
      <c r="D937" s="2" t="s">
        <v>17</v>
      </c>
      <c r="E937" s="6" t="s">
        <v>10</v>
      </c>
      <c r="F937" s="2">
        <v>348384</v>
      </c>
      <c r="G937" s="2">
        <v>27</v>
      </c>
      <c r="H937" s="2">
        <v>0.47</v>
      </c>
    </row>
    <row r="938" spans="1:8" x14ac:dyDescent="0.25">
      <c r="A938" s="2">
        <v>935</v>
      </c>
      <c r="B938" s="2">
        <v>348383</v>
      </c>
      <c r="C938" s="2" t="s">
        <v>751</v>
      </c>
      <c r="D938" s="2" t="s">
        <v>17</v>
      </c>
      <c r="E938" s="6" t="s">
        <v>10</v>
      </c>
      <c r="F938" s="2">
        <v>348383</v>
      </c>
      <c r="G938" s="2">
        <v>6</v>
      </c>
      <c r="H938" s="2">
        <v>0.57999999999999996</v>
      </c>
    </row>
    <row r="939" spans="1:8" x14ac:dyDescent="0.25">
      <c r="A939" s="2">
        <v>936</v>
      </c>
      <c r="B939" s="2">
        <v>367710</v>
      </c>
      <c r="C939" s="2" t="s">
        <v>561</v>
      </c>
      <c r="D939" s="2" t="s">
        <v>61</v>
      </c>
      <c r="E939" s="6" t="s">
        <v>10</v>
      </c>
      <c r="F939" s="2">
        <v>367710</v>
      </c>
      <c r="G939" s="2">
        <v>29</v>
      </c>
      <c r="H939" s="2">
        <v>0.16</v>
      </c>
    </row>
    <row r="940" spans="1:8" x14ac:dyDescent="0.25">
      <c r="A940" s="2">
        <v>937</v>
      </c>
      <c r="B940" s="2">
        <v>368042</v>
      </c>
      <c r="C940" s="2" t="s">
        <v>13</v>
      </c>
      <c r="D940" s="2" t="s">
        <v>14</v>
      </c>
      <c r="E940" s="6" t="s">
        <v>10</v>
      </c>
      <c r="F940" s="2">
        <v>368042</v>
      </c>
      <c r="G940" s="2">
        <v>20</v>
      </c>
      <c r="H940" s="2">
        <v>0.32</v>
      </c>
    </row>
    <row r="941" spans="1:8" x14ac:dyDescent="0.25">
      <c r="A941" s="2">
        <v>938</v>
      </c>
      <c r="B941" s="2">
        <v>366795</v>
      </c>
      <c r="C941" s="2" t="s">
        <v>195</v>
      </c>
      <c r="D941" s="2" t="s">
        <v>14</v>
      </c>
      <c r="E941" s="6" t="s">
        <v>10</v>
      </c>
      <c r="F941" s="2">
        <v>366795</v>
      </c>
      <c r="G941" s="2">
        <v>13</v>
      </c>
      <c r="H941" s="2">
        <v>0.87</v>
      </c>
    </row>
    <row r="942" spans="1:8" x14ac:dyDescent="0.25">
      <c r="A942" s="2">
        <v>939</v>
      </c>
      <c r="B942" s="2">
        <v>367860</v>
      </c>
      <c r="C942" s="2" t="s">
        <v>752</v>
      </c>
      <c r="D942" s="2" t="s">
        <v>17</v>
      </c>
      <c r="E942" s="6" t="s">
        <v>10</v>
      </c>
      <c r="F942" s="2">
        <v>367860</v>
      </c>
      <c r="G942" s="2">
        <v>12</v>
      </c>
      <c r="H942" s="2">
        <v>0.3</v>
      </c>
    </row>
    <row r="943" spans="1:8" x14ac:dyDescent="0.25">
      <c r="A943" s="2">
        <v>940</v>
      </c>
      <c r="B943" s="2">
        <v>368004</v>
      </c>
      <c r="C943" s="2" t="s">
        <v>753</v>
      </c>
      <c r="D943" s="2" t="s">
        <v>65</v>
      </c>
      <c r="E943" s="6" t="s">
        <v>10</v>
      </c>
      <c r="F943" s="2">
        <v>368004</v>
      </c>
      <c r="G943" s="2">
        <v>23</v>
      </c>
      <c r="H943" s="2">
        <v>0.75</v>
      </c>
    </row>
    <row r="944" spans="1:8" x14ac:dyDescent="0.25">
      <c r="A944" s="2">
        <v>941</v>
      </c>
      <c r="B944" s="2">
        <v>367719</v>
      </c>
      <c r="C944" s="2" t="s">
        <v>285</v>
      </c>
      <c r="D944" s="2" t="s">
        <v>32</v>
      </c>
      <c r="E944" s="6" t="s">
        <v>10</v>
      </c>
      <c r="F944" s="2">
        <v>367719</v>
      </c>
      <c r="G944" s="2">
        <v>28</v>
      </c>
      <c r="H944" s="2">
        <v>0.65</v>
      </c>
    </row>
    <row r="945" spans="1:8" x14ac:dyDescent="0.25">
      <c r="A945" s="2">
        <v>942</v>
      </c>
      <c r="B945" s="2">
        <v>347589</v>
      </c>
      <c r="C945" s="2" t="s">
        <v>35</v>
      </c>
      <c r="D945" s="2" t="s">
        <v>21</v>
      </c>
      <c r="E945" s="6" t="s">
        <v>10</v>
      </c>
      <c r="F945" s="2">
        <v>347589</v>
      </c>
      <c r="G945" s="2">
        <v>11</v>
      </c>
      <c r="H945" s="2">
        <v>0.66</v>
      </c>
    </row>
    <row r="946" spans="1:8" x14ac:dyDescent="0.25">
      <c r="A946" s="2">
        <v>943</v>
      </c>
      <c r="B946" s="2">
        <v>348159</v>
      </c>
      <c r="C946" s="2" t="s">
        <v>754</v>
      </c>
      <c r="D946" s="2" t="s">
        <v>65</v>
      </c>
      <c r="E946" s="6" t="s">
        <v>10</v>
      </c>
      <c r="F946" s="2">
        <v>348159</v>
      </c>
      <c r="G946" s="2">
        <v>23</v>
      </c>
      <c r="H946" s="2">
        <v>0.45</v>
      </c>
    </row>
    <row r="947" spans="1:8" x14ac:dyDescent="0.25">
      <c r="A947" s="2">
        <v>944</v>
      </c>
      <c r="B947" s="2">
        <v>348557</v>
      </c>
      <c r="C947" s="2" t="s">
        <v>746</v>
      </c>
      <c r="D947" s="2" t="s">
        <v>65</v>
      </c>
      <c r="E947" s="6" t="s">
        <v>10</v>
      </c>
      <c r="F947" s="2">
        <v>348557</v>
      </c>
      <c r="G947" s="2">
        <v>11</v>
      </c>
      <c r="H947" s="2">
        <v>0.5</v>
      </c>
    </row>
    <row r="948" spans="1:8" x14ac:dyDescent="0.25">
      <c r="A948" s="2">
        <v>945</v>
      </c>
      <c r="B948" s="2">
        <v>364405</v>
      </c>
      <c r="C948" s="2" t="s">
        <v>755</v>
      </c>
      <c r="D948" s="2" t="s">
        <v>21</v>
      </c>
      <c r="E948" s="6" t="s">
        <v>10</v>
      </c>
      <c r="F948" s="2">
        <v>364405</v>
      </c>
      <c r="G948" s="2">
        <v>8</v>
      </c>
      <c r="H948" s="2">
        <v>0.32</v>
      </c>
    </row>
    <row r="949" spans="1:8" x14ac:dyDescent="0.25">
      <c r="A949" s="2">
        <v>946</v>
      </c>
      <c r="B949" s="2">
        <v>348357</v>
      </c>
      <c r="C949" s="2" t="s">
        <v>479</v>
      </c>
      <c r="D949" s="2" t="s">
        <v>17</v>
      </c>
      <c r="E949" s="6" t="s">
        <v>10</v>
      </c>
      <c r="F949" s="2">
        <v>348357</v>
      </c>
      <c r="G949" s="2">
        <v>16</v>
      </c>
      <c r="H949" s="2">
        <v>0.1</v>
      </c>
    </row>
    <row r="950" spans="1:8" x14ac:dyDescent="0.25">
      <c r="A950" s="2">
        <v>947</v>
      </c>
      <c r="B950" s="2">
        <v>347909</v>
      </c>
      <c r="C950" s="2" t="s">
        <v>695</v>
      </c>
      <c r="D950" s="2" t="s">
        <v>70</v>
      </c>
      <c r="E950" s="6" t="s">
        <v>10</v>
      </c>
      <c r="F950" s="2">
        <v>347909</v>
      </c>
      <c r="G950" s="2">
        <v>23</v>
      </c>
      <c r="H950" s="2">
        <v>0.72</v>
      </c>
    </row>
    <row r="951" spans="1:8" x14ac:dyDescent="0.25">
      <c r="A951" s="2">
        <v>948</v>
      </c>
      <c r="B951" s="2">
        <v>367979</v>
      </c>
      <c r="C951" s="2" t="s">
        <v>756</v>
      </c>
      <c r="D951" s="2" t="s">
        <v>17</v>
      </c>
      <c r="E951" s="6" t="s">
        <v>10</v>
      </c>
      <c r="F951" s="2">
        <v>367979</v>
      </c>
      <c r="G951" s="2">
        <v>22</v>
      </c>
      <c r="H951" s="2">
        <v>0.24</v>
      </c>
    </row>
    <row r="952" spans="1:8" x14ac:dyDescent="0.25">
      <c r="A952" s="2">
        <v>949</v>
      </c>
      <c r="B952" s="2">
        <v>348615</v>
      </c>
      <c r="C952" s="2" t="s">
        <v>757</v>
      </c>
      <c r="D952" s="2" t="s">
        <v>14</v>
      </c>
      <c r="E952" s="6" t="s">
        <v>10</v>
      </c>
      <c r="F952" s="2">
        <v>348615</v>
      </c>
      <c r="G952" s="2">
        <v>15</v>
      </c>
      <c r="H952" s="2">
        <v>0.28000000000000003</v>
      </c>
    </row>
    <row r="953" spans="1:8" x14ac:dyDescent="0.25">
      <c r="A953" s="2">
        <v>950</v>
      </c>
      <c r="B953" s="2">
        <v>367798</v>
      </c>
      <c r="C953" s="2" t="s">
        <v>758</v>
      </c>
      <c r="D953" s="2" t="s">
        <v>65</v>
      </c>
      <c r="E953" s="6" t="s">
        <v>10</v>
      </c>
      <c r="F953" s="2">
        <v>367798</v>
      </c>
      <c r="G953" s="2">
        <v>16</v>
      </c>
      <c r="H953" s="2">
        <v>0.54</v>
      </c>
    </row>
    <row r="954" spans="1:8" x14ac:dyDescent="0.25">
      <c r="A954" s="2">
        <v>951</v>
      </c>
      <c r="B954" s="2">
        <v>348540</v>
      </c>
      <c r="C954" s="2" t="s">
        <v>759</v>
      </c>
      <c r="D954" s="2" t="s">
        <v>65</v>
      </c>
      <c r="E954" s="6" t="s">
        <v>10</v>
      </c>
      <c r="F954" s="2">
        <v>348540</v>
      </c>
      <c r="G954" s="2">
        <v>19</v>
      </c>
      <c r="H954" s="2">
        <v>0.35</v>
      </c>
    </row>
    <row r="955" spans="1:8" x14ac:dyDescent="0.25">
      <c r="A955" s="2">
        <v>952</v>
      </c>
      <c r="B955" s="2">
        <v>348504</v>
      </c>
      <c r="C955" s="2" t="s">
        <v>760</v>
      </c>
      <c r="D955" s="2" t="s">
        <v>21</v>
      </c>
      <c r="E955" s="6" t="s">
        <v>10</v>
      </c>
      <c r="F955" s="2">
        <v>348504</v>
      </c>
      <c r="G955" s="2">
        <v>25</v>
      </c>
      <c r="H955" s="2">
        <v>0.4</v>
      </c>
    </row>
    <row r="956" spans="1:8" x14ac:dyDescent="0.25">
      <c r="A956" s="2">
        <v>953</v>
      </c>
      <c r="B956" s="2">
        <v>367861</v>
      </c>
      <c r="C956" s="2" t="s">
        <v>761</v>
      </c>
      <c r="D956" s="2" t="s">
        <v>17</v>
      </c>
      <c r="E956" s="6" t="s">
        <v>10</v>
      </c>
      <c r="F956" s="2">
        <v>367861</v>
      </c>
      <c r="G956" s="2">
        <v>25</v>
      </c>
      <c r="H956" s="2">
        <v>0.65</v>
      </c>
    </row>
    <row r="957" spans="1:8" x14ac:dyDescent="0.25">
      <c r="A957" s="2">
        <v>954</v>
      </c>
      <c r="B957" s="2">
        <v>347925</v>
      </c>
      <c r="C957" s="2" t="s">
        <v>762</v>
      </c>
      <c r="D957" s="2" t="s">
        <v>17</v>
      </c>
      <c r="E957" s="6" t="s">
        <v>10</v>
      </c>
      <c r="F957" s="2">
        <v>347925</v>
      </c>
      <c r="G957" s="2">
        <v>16</v>
      </c>
      <c r="H957" s="2">
        <v>0.67</v>
      </c>
    </row>
    <row r="958" spans="1:8" x14ac:dyDescent="0.25">
      <c r="A958" s="2">
        <v>955</v>
      </c>
      <c r="B958" s="2">
        <v>348523</v>
      </c>
      <c r="C958" s="2" t="s">
        <v>763</v>
      </c>
      <c r="D958" s="2" t="s">
        <v>21</v>
      </c>
      <c r="E958" s="6" t="s">
        <v>10</v>
      </c>
      <c r="F958" s="2">
        <v>348523</v>
      </c>
      <c r="G958" s="2">
        <v>25</v>
      </c>
      <c r="H958" s="2">
        <v>0.84</v>
      </c>
    </row>
    <row r="959" spans="1:8" x14ac:dyDescent="0.25">
      <c r="A959" s="2">
        <v>956</v>
      </c>
      <c r="B959" s="2">
        <v>353561</v>
      </c>
      <c r="C959" s="2" t="s">
        <v>764</v>
      </c>
      <c r="D959" s="2" t="s">
        <v>70</v>
      </c>
      <c r="E959" s="6" t="s">
        <v>10</v>
      </c>
      <c r="F959" s="2">
        <v>353561</v>
      </c>
      <c r="G959" s="2">
        <v>7</v>
      </c>
      <c r="H959" s="2">
        <v>0.1</v>
      </c>
    </row>
    <row r="960" spans="1:8" x14ac:dyDescent="0.25">
      <c r="A960" s="2">
        <v>957</v>
      </c>
      <c r="B960" s="2">
        <v>347914</v>
      </c>
      <c r="C960" s="2" t="s">
        <v>765</v>
      </c>
      <c r="D960" s="2" t="s">
        <v>70</v>
      </c>
      <c r="E960" s="6" t="s">
        <v>10</v>
      </c>
      <c r="F960" s="2">
        <v>347914</v>
      </c>
      <c r="G960" s="2">
        <v>6</v>
      </c>
      <c r="H960" s="2">
        <v>0.57999999999999996</v>
      </c>
    </row>
    <row r="961" spans="1:8" x14ac:dyDescent="0.25">
      <c r="A961" s="2">
        <v>958</v>
      </c>
      <c r="B961" s="2">
        <v>348518</v>
      </c>
      <c r="C961" s="2" t="s">
        <v>766</v>
      </c>
      <c r="D961" s="2" t="s">
        <v>21</v>
      </c>
      <c r="E961" s="6" t="s">
        <v>10</v>
      </c>
      <c r="F961" s="2">
        <v>348518</v>
      </c>
      <c r="G961" s="2">
        <v>30</v>
      </c>
      <c r="H961" s="2">
        <v>0.81</v>
      </c>
    </row>
    <row r="962" spans="1:8" x14ac:dyDescent="0.25">
      <c r="A962" s="2">
        <v>959</v>
      </c>
      <c r="B962" s="2">
        <v>348160</v>
      </c>
      <c r="C962" s="2" t="s">
        <v>767</v>
      </c>
      <c r="D962" s="2" t="s">
        <v>65</v>
      </c>
      <c r="E962" s="6" t="s">
        <v>10</v>
      </c>
      <c r="F962" s="2">
        <v>348160</v>
      </c>
      <c r="G962" s="2">
        <v>19</v>
      </c>
      <c r="H962" s="2">
        <v>0.28999999999999998</v>
      </c>
    </row>
    <row r="963" spans="1:8" x14ac:dyDescent="0.25">
      <c r="A963" s="2">
        <v>960</v>
      </c>
      <c r="B963" s="2">
        <v>348306</v>
      </c>
      <c r="C963" s="2" t="s">
        <v>768</v>
      </c>
      <c r="D963" s="2" t="s">
        <v>72</v>
      </c>
      <c r="E963" s="6" t="s">
        <v>10</v>
      </c>
      <c r="F963" s="2">
        <v>348306</v>
      </c>
      <c r="G963" s="2">
        <v>7</v>
      </c>
      <c r="H963" s="2">
        <v>0.75</v>
      </c>
    </row>
    <row r="964" spans="1:8" x14ac:dyDescent="0.25">
      <c r="A964" s="2">
        <v>961</v>
      </c>
      <c r="B964" s="2">
        <v>366813</v>
      </c>
      <c r="C964" s="2" t="s">
        <v>769</v>
      </c>
      <c r="D964" s="2" t="s">
        <v>70</v>
      </c>
      <c r="E964" s="6" t="s">
        <v>10</v>
      </c>
      <c r="F964" s="2">
        <v>366813</v>
      </c>
      <c r="G964" s="2">
        <v>21</v>
      </c>
      <c r="H964" s="2">
        <v>0.88</v>
      </c>
    </row>
    <row r="965" spans="1:8" x14ac:dyDescent="0.25">
      <c r="A965" s="2">
        <v>962</v>
      </c>
      <c r="B965" s="2">
        <v>348613</v>
      </c>
      <c r="C965" s="2" t="s">
        <v>770</v>
      </c>
      <c r="D965" s="2" t="s">
        <v>14</v>
      </c>
      <c r="E965" s="6" t="s">
        <v>10</v>
      </c>
      <c r="F965" s="2">
        <v>348613</v>
      </c>
      <c r="G965" s="2">
        <v>5</v>
      </c>
      <c r="H965" s="2">
        <v>0.52</v>
      </c>
    </row>
    <row r="966" spans="1:8" x14ac:dyDescent="0.25">
      <c r="A966" s="2">
        <v>963</v>
      </c>
      <c r="B966" s="2">
        <v>348610</v>
      </c>
      <c r="C966" s="2" t="s">
        <v>771</v>
      </c>
      <c r="D966" s="2" t="s">
        <v>14</v>
      </c>
      <c r="E966" s="6" t="s">
        <v>10</v>
      </c>
      <c r="F966" s="2">
        <v>348610</v>
      </c>
      <c r="G966" s="2">
        <v>7</v>
      </c>
      <c r="H966" s="2">
        <v>0.6</v>
      </c>
    </row>
    <row r="967" spans="1:8" x14ac:dyDescent="0.25">
      <c r="A967" s="2">
        <v>964</v>
      </c>
      <c r="B967" s="2">
        <v>348612</v>
      </c>
      <c r="C967" s="2" t="s">
        <v>772</v>
      </c>
      <c r="D967" s="2" t="s">
        <v>14</v>
      </c>
      <c r="E967" s="6" t="s">
        <v>10</v>
      </c>
      <c r="F967" s="2">
        <v>348612</v>
      </c>
      <c r="G967" s="2">
        <v>24</v>
      </c>
      <c r="H967" s="2">
        <v>0.48</v>
      </c>
    </row>
    <row r="968" spans="1:8" x14ac:dyDescent="0.25">
      <c r="A968" s="2">
        <v>965</v>
      </c>
      <c r="B968" s="2">
        <v>367723</v>
      </c>
      <c r="C968" s="2" t="s">
        <v>773</v>
      </c>
      <c r="D968" s="2" t="s">
        <v>11</v>
      </c>
      <c r="E968" s="6" t="s">
        <v>10</v>
      </c>
      <c r="F968" s="2">
        <v>367723</v>
      </c>
      <c r="G968" s="2">
        <v>26</v>
      </c>
      <c r="H968" s="2">
        <v>0.87</v>
      </c>
    </row>
    <row r="969" spans="1:8" x14ac:dyDescent="0.25">
      <c r="A969" s="2">
        <v>966</v>
      </c>
      <c r="B969" s="2">
        <v>348438</v>
      </c>
      <c r="C969" s="2" t="s">
        <v>136</v>
      </c>
      <c r="D969" s="2" t="s">
        <v>17</v>
      </c>
      <c r="E969" s="6" t="s">
        <v>10</v>
      </c>
      <c r="F969" s="2">
        <v>348438</v>
      </c>
      <c r="G969" s="2">
        <v>28</v>
      </c>
      <c r="H969" s="2">
        <v>0.71</v>
      </c>
    </row>
    <row r="970" spans="1:8" x14ac:dyDescent="0.25">
      <c r="A970" s="2">
        <v>967</v>
      </c>
      <c r="B970" s="2">
        <v>367756</v>
      </c>
      <c r="C970" s="2" t="s">
        <v>774</v>
      </c>
      <c r="D970" s="2" t="s">
        <v>43</v>
      </c>
      <c r="E970" s="6" t="s">
        <v>10</v>
      </c>
      <c r="F970" s="2">
        <v>367756</v>
      </c>
      <c r="G970" s="2">
        <v>26</v>
      </c>
      <c r="H970" s="2">
        <v>0.54</v>
      </c>
    </row>
    <row r="971" spans="1:8" x14ac:dyDescent="0.25">
      <c r="A971" s="2">
        <v>968</v>
      </c>
      <c r="B971" s="2">
        <v>367774</v>
      </c>
      <c r="C971" s="2" t="s">
        <v>775</v>
      </c>
      <c r="D971" s="2" t="s">
        <v>61</v>
      </c>
      <c r="E971" s="6" t="s">
        <v>10</v>
      </c>
      <c r="F971" s="2">
        <v>367774</v>
      </c>
      <c r="G971" s="2">
        <v>19</v>
      </c>
      <c r="H971" s="2">
        <v>0.73</v>
      </c>
    </row>
    <row r="972" spans="1:8" x14ac:dyDescent="0.25">
      <c r="A972" s="2">
        <v>969</v>
      </c>
      <c r="B972" s="2">
        <v>367951</v>
      </c>
      <c r="C972" s="2" t="s">
        <v>776</v>
      </c>
      <c r="D972" s="2" t="s">
        <v>21</v>
      </c>
      <c r="E972" s="6" t="s">
        <v>10</v>
      </c>
      <c r="F972" s="2">
        <v>367951</v>
      </c>
      <c r="G972" s="2">
        <v>17</v>
      </c>
      <c r="H972" s="2">
        <v>0.89</v>
      </c>
    </row>
    <row r="973" spans="1:8" x14ac:dyDescent="0.25">
      <c r="A973" s="2">
        <v>970</v>
      </c>
      <c r="B973" s="2">
        <v>367826</v>
      </c>
      <c r="C973" s="2" t="s">
        <v>777</v>
      </c>
      <c r="D973" s="2" t="s">
        <v>17</v>
      </c>
      <c r="E973" s="6" t="s">
        <v>10</v>
      </c>
      <c r="F973" s="2">
        <v>367826</v>
      </c>
      <c r="G973" s="2">
        <v>23</v>
      </c>
      <c r="H973" s="2">
        <v>0.41</v>
      </c>
    </row>
    <row r="974" spans="1:8" x14ac:dyDescent="0.25">
      <c r="A974" s="2">
        <v>971</v>
      </c>
      <c r="B974" s="2">
        <v>367772</v>
      </c>
      <c r="C974" s="2" t="s">
        <v>353</v>
      </c>
      <c r="D974" s="2" t="s">
        <v>61</v>
      </c>
      <c r="E974" s="6" t="s">
        <v>10</v>
      </c>
      <c r="F974" s="2">
        <v>367772</v>
      </c>
      <c r="G974" s="2">
        <v>21</v>
      </c>
      <c r="H974" s="2">
        <v>0.32</v>
      </c>
    </row>
    <row r="975" spans="1:8" x14ac:dyDescent="0.25">
      <c r="A975" s="2">
        <v>972</v>
      </c>
      <c r="B975" s="2">
        <v>369610</v>
      </c>
      <c r="C975" s="2" t="s">
        <v>686</v>
      </c>
      <c r="D975" s="2" t="s">
        <v>25</v>
      </c>
      <c r="E975" s="6" t="s">
        <v>10</v>
      </c>
      <c r="F975" s="2">
        <v>369610</v>
      </c>
      <c r="G975" s="2">
        <v>20</v>
      </c>
      <c r="H975" s="2">
        <v>0.26</v>
      </c>
    </row>
    <row r="976" spans="1:8" x14ac:dyDescent="0.25">
      <c r="A976" s="2">
        <v>973</v>
      </c>
      <c r="B976" s="2">
        <v>367834</v>
      </c>
      <c r="C976" s="2" t="s">
        <v>778</v>
      </c>
      <c r="D976" s="2" t="s">
        <v>17</v>
      </c>
      <c r="E976" s="6" t="s">
        <v>10</v>
      </c>
      <c r="F976" s="2">
        <v>367834</v>
      </c>
      <c r="G976" s="2">
        <v>15</v>
      </c>
      <c r="H976" s="2">
        <v>0.76</v>
      </c>
    </row>
    <row r="977" spans="1:8" x14ac:dyDescent="0.25">
      <c r="A977" s="2">
        <v>974</v>
      </c>
      <c r="B977" s="2">
        <v>367835</v>
      </c>
      <c r="C977" s="2" t="s">
        <v>779</v>
      </c>
      <c r="D977" s="2" t="s">
        <v>17</v>
      </c>
      <c r="E977" s="6" t="s">
        <v>10</v>
      </c>
      <c r="F977" s="2">
        <v>367835</v>
      </c>
      <c r="G977" s="2">
        <v>25</v>
      </c>
      <c r="H977" s="2">
        <v>0.76</v>
      </c>
    </row>
    <row r="978" spans="1:8" x14ac:dyDescent="0.25">
      <c r="A978" s="2">
        <v>975</v>
      </c>
      <c r="B978" s="2">
        <v>367827</v>
      </c>
      <c r="C978" s="2" t="s">
        <v>780</v>
      </c>
      <c r="D978" s="2" t="s">
        <v>17</v>
      </c>
      <c r="E978" s="6" t="s">
        <v>10</v>
      </c>
      <c r="F978" s="2">
        <v>367827</v>
      </c>
      <c r="G978" s="2">
        <v>22</v>
      </c>
      <c r="H978" s="2">
        <v>0.48</v>
      </c>
    </row>
    <row r="979" spans="1:8" x14ac:dyDescent="0.25">
      <c r="A979" s="2">
        <v>976</v>
      </c>
      <c r="B979" s="2">
        <v>348276</v>
      </c>
      <c r="C979" s="2" t="s">
        <v>781</v>
      </c>
      <c r="D979" s="2" t="s">
        <v>17</v>
      </c>
      <c r="E979" s="6" t="s">
        <v>10</v>
      </c>
      <c r="F979" s="2">
        <v>348276</v>
      </c>
      <c r="G979" s="2">
        <v>24</v>
      </c>
      <c r="H979" s="2">
        <v>0.12</v>
      </c>
    </row>
    <row r="980" spans="1:8" x14ac:dyDescent="0.25">
      <c r="A980" s="2">
        <v>977</v>
      </c>
      <c r="B980" s="2">
        <v>368017</v>
      </c>
      <c r="C980" s="2" t="s">
        <v>782</v>
      </c>
      <c r="D980" s="2" t="s">
        <v>61</v>
      </c>
      <c r="E980" s="6" t="s">
        <v>10</v>
      </c>
      <c r="F980" s="2">
        <v>368017</v>
      </c>
      <c r="G980" s="2">
        <v>27</v>
      </c>
      <c r="H980" s="2">
        <v>0.66</v>
      </c>
    </row>
    <row r="981" spans="1:8" x14ac:dyDescent="0.25">
      <c r="A981" s="2">
        <v>978</v>
      </c>
      <c r="B981" s="2">
        <v>367707</v>
      </c>
      <c r="C981" s="2" t="s">
        <v>203</v>
      </c>
      <c r="D981" s="2" t="s">
        <v>61</v>
      </c>
      <c r="E981" s="6" t="s">
        <v>10</v>
      </c>
      <c r="F981" s="2">
        <v>367707</v>
      </c>
      <c r="G981" s="2">
        <v>7</v>
      </c>
      <c r="H981" s="2">
        <v>0.33</v>
      </c>
    </row>
    <row r="982" spans="1:8" x14ac:dyDescent="0.25">
      <c r="A982" s="2">
        <v>979</v>
      </c>
      <c r="B982" s="2">
        <v>367769</v>
      </c>
      <c r="C982" s="2" t="s">
        <v>783</v>
      </c>
      <c r="D982" s="2" t="s">
        <v>11</v>
      </c>
      <c r="E982" s="6" t="s">
        <v>10</v>
      </c>
      <c r="F982" s="2">
        <v>367769</v>
      </c>
      <c r="G982" s="2">
        <v>6</v>
      </c>
      <c r="H982" s="2">
        <v>0.36</v>
      </c>
    </row>
    <row r="983" spans="1:8" x14ac:dyDescent="0.25">
      <c r="A983" s="2">
        <v>980</v>
      </c>
      <c r="B983" s="2">
        <v>367713</v>
      </c>
      <c r="C983" s="2" t="s">
        <v>784</v>
      </c>
      <c r="D983" s="2" t="s">
        <v>61</v>
      </c>
      <c r="E983" s="6" t="s">
        <v>10</v>
      </c>
      <c r="F983" s="2">
        <v>367713</v>
      </c>
      <c r="G983" s="2">
        <v>6</v>
      </c>
      <c r="H983" s="2">
        <v>0.77</v>
      </c>
    </row>
    <row r="984" spans="1:8" x14ac:dyDescent="0.25">
      <c r="A984" s="2">
        <v>981</v>
      </c>
      <c r="B984" s="2">
        <v>362729</v>
      </c>
      <c r="C984" s="2" t="s">
        <v>785</v>
      </c>
      <c r="D984" s="2" t="s">
        <v>17</v>
      </c>
      <c r="E984" s="6" t="s">
        <v>10</v>
      </c>
      <c r="F984" s="2">
        <v>362729</v>
      </c>
      <c r="G984" s="2">
        <v>6</v>
      </c>
      <c r="H984" s="2">
        <v>0.38</v>
      </c>
    </row>
    <row r="985" spans="1:8" x14ac:dyDescent="0.25">
      <c r="A985" s="2">
        <v>982</v>
      </c>
      <c r="B985" s="2">
        <v>364398</v>
      </c>
      <c r="C985" s="2" t="s">
        <v>786</v>
      </c>
      <c r="D985" s="2" t="s">
        <v>17</v>
      </c>
      <c r="E985" s="6" t="s">
        <v>10</v>
      </c>
      <c r="F985" s="2">
        <v>364398</v>
      </c>
      <c r="G985" s="2">
        <v>24</v>
      </c>
      <c r="H985" s="2">
        <v>0.36</v>
      </c>
    </row>
    <row r="986" spans="1:8" x14ac:dyDescent="0.25">
      <c r="A986" s="2">
        <v>983</v>
      </c>
      <c r="B986" s="2">
        <v>362733</v>
      </c>
      <c r="C986" s="2" t="s">
        <v>787</v>
      </c>
      <c r="D986" s="2" t="s">
        <v>17</v>
      </c>
      <c r="E986" s="6" t="s">
        <v>10</v>
      </c>
      <c r="F986" s="2">
        <v>362733</v>
      </c>
      <c r="G986" s="2">
        <v>13</v>
      </c>
      <c r="H986" s="2">
        <v>0.48</v>
      </c>
    </row>
    <row r="987" spans="1:8" x14ac:dyDescent="0.25">
      <c r="A987" s="2">
        <v>984</v>
      </c>
      <c r="B987" s="2">
        <v>366801</v>
      </c>
      <c r="C987" s="2" t="s">
        <v>196</v>
      </c>
      <c r="D987" s="2" t="s">
        <v>14</v>
      </c>
      <c r="E987" s="6" t="s">
        <v>10</v>
      </c>
      <c r="F987" s="2">
        <v>366801</v>
      </c>
      <c r="G987" s="2">
        <v>5</v>
      </c>
      <c r="H987" s="2">
        <v>0.84</v>
      </c>
    </row>
    <row r="988" spans="1:8" x14ac:dyDescent="0.25">
      <c r="A988" s="2">
        <v>985</v>
      </c>
      <c r="B988" s="2">
        <v>348501</v>
      </c>
      <c r="C988" s="2" t="s">
        <v>788</v>
      </c>
      <c r="D988" s="2" t="s">
        <v>21</v>
      </c>
      <c r="E988" s="6" t="s">
        <v>10</v>
      </c>
      <c r="F988" s="2">
        <v>348501</v>
      </c>
      <c r="G988" s="2">
        <v>8</v>
      </c>
      <c r="H988" s="2">
        <v>0.49</v>
      </c>
    </row>
    <row r="989" spans="1:8" x14ac:dyDescent="0.25">
      <c r="A989" s="2">
        <v>986</v>
      </c>
      <c r="B989" s="2">
        <v>364163</v>
      </c>
      <c r="C989" s="2" t="s">
        <v>163</v>
      </c>
      <c r="D989" s="2" t="s">
        <v>72</v>
      </c>
      <c r="E989" s="6" t="s">
        <v>10</v>
      </c>
      <c r="F989" s="2">
        <v>364163</v>
      </c>
      <c r="G989" s="2">
        <v>27</v>
      </c>
      <c r="H989" s="2">
        <v>0.63</v>
      </c>
    </row>
    <row r="990" spans="1:8" x14ac:dyDescent="0.25">
      <c r="A990" s="2">
        <v>987</v>
      </c>
      <c r="B990" s="2">
        <v>362728</v>
      </c>
      <c r="C990" s="2" t="s">
        <v>782</v>
      </c>
      <c r="D990" s="2" t="s">
        <v>61</v>
      </c>
      <c r="E990" s="6" t="s">
        <v>10</v>
      </c>
      <c r="F990" s="2">
        <v>362728</v>
      </c>
      <c r="G990" s="2">
        <v>23</v>
      </c>
      <c r="H990" s="2">
        <v>0.26</v>
      </c>
    </row>
    <row r="991" spans="1:8" x14ac:dyDescent="0.25">
      <c r="A991" s="2">
        <v>988</v>
      </c>
      <c r="B991" s="2">
        <v>366681</v>
      </c>
      <c r="C991" s="2" t="s">
        <v>789</v>
      </c>
      <c r="D991" s="2" t="s">
        <v>11</v>
      </c>
      <c r="E991" s="6" t="s">
        <v>10</v>
      </c>
      <c r="F991" s="2">
        <v>366681</v>
      </c>
      <c r="G991" s="2">
        <v>28</v>
      </c>
      <c r="H991" s="2">
        <v>0.64</v>
      </c>
    </row>
    <row r="992" spans="1:8" x14ac:dyDescent="0.25">
      <c r="A992" s="2">
        <v>989</v>
      </c>
      <c r="B992" s="2">
        <v>366687</v>
      </c>
      <c r="C992" s="2" t="s">
        <v>790</v>
      </c>
      <c r="D992" s="2" t="s">
        <v>43</v>
      </c>
      <c r="E992" s="6" t="s">
        <v>10</v>
      </c>
      <c r="F992" s="2">
        <v>366687</v>
      </c>
      <c r="G992" s="2">
        <v>11</v>
      </c>
      <c r="H992" s="2">
        <v>0.74</v>
      </c>
    </row>
    <row r="993" spans="1:8" x14ac:dyDescent="0.25">
      <c r="A993" s="2">
        <v>990</v>
      </c>
      <c r="B993" s="2">
        <v>367848</v>
      </c>
      <c r="C993" s="2" t="s">
        <v>791</v>
      </c>
      <c r="D993" s="2" t="s">
        <v>17</v>
      </c>
      <c r="E993" s="6" t="s">
        <v>10</v>
      </c>
      <c r="F993" s="2">
        <v>367848</v>
      </c>
      <c r="G993" s="2">
        <v>10</v>
      </c>
      <c r="H993" s="2">
        <v>0.84</v>
      </c>
    </row>
    <row r="994" spans="1:8" x14ac:dyDescent="0.25">
      <c r="A994" s="2">
        <v>991</v>
      </c>
      <c r="B994" s="2">
        <v>367902</v>
      </c>
      <c r="C994" s="2" t="s">
        <v>792</v>
      </c>
      <c r="D994" s="2" t="s">
        <v>65</v>
      </c>
      <c r="E994" s="6" t="s">
        <v>10</v>
      </c>
      <c r="F994" s="2">
        <v>367902</v>
      </c>
      <c r="G994" s="2">
        <v>9</v>
      </c>
      <c r="H994" s="2">
        <v>0.11</v>
      </c>
    </row>
    <row r="995" spans="1:8" x14ac:dyDescent="0.25">
      <c r="A995" s="2">
        <v>992</v>
      </c>
      <c r="B995" s="2">
        <v>367927</v>
      </c>
      <c r="C995" s="2" t="s">
        <v>381</v>
      </c>
      <c r="D995" s="2" t="s">
        <v>21</v>
      </c>
      <c r="E995" s="6" t="s">
        <v>10</v>
      </c>
      <c r="F995" s="2">
        <v>367927</v>
      </c>
      <c r="G995" s="2">
        <v>8</v>
      </c>
      <c r="H995" s="2">
        <v>0.54</v>
      </c>
    </row>
    <row r="996" spans="1:8" x14ac:dyDescent="0.25">
      <c r="A996" s="2">
        <v>993</v>
      </c>
      <c r="B996" s="2">
        <v>367932</v>
      </c>
      <c r="C996" s="2" t="s">
        <v>793</v>
      </c>
      <c r="D996" s="2" t="s">
        <v>21</v>
      </c>
      <c r="E996" s="6" t="s">
        <v>10</v>
      </c>
      <c r="F996" s="2">
        <v>367932</v>
      </c>
      <c r="G996" s="2">
        <v>5</v>
      </c>
      <c r="H996" s="2">
        <v>0.33</v>
      </c>
    </row>
    <row r="997" spans="1:8" x14ac:dyDescent="0.25">
      <c r="A997" s="2">
        <v>994</v>
      </c>
      <c r="B997" s="2">
        <v>367779</v>
      </c>
      <c r="C997" s="2" t="s">
        <v>82</v>
      </c>
      <c r="D997" s="2" t="s">
        <v>61</v>
      </c>
      <c r="E997" s="6" t="s">
        <v>10</v>
      </c>
      <c r="F997" s="2">
        <v>367779</v>
      </c>
      <c r="G997" s="2">
        <v>7</v>
      </c>
      <c r="H997" s="2">
        <v>0.81</v>
      </c>
    </row>
    <row r="998" spans="1:8" x14ac:dyDescent="0.25">
      <c r="A998" s="2">
        <v>995</v>
      </c>
      <c r="B998" s="2">
        <v>367729</v>
      </c>
      <c r="C998" s="2" t="s">
        <v>794</v>
      </c>
      <c r="D998" s="2" t="s">
        <v>65</v>
      </c>
      <c r="E998" s="6" t="s">
        <v>10</v>
      </c>
      <c r="F998" s="2">
        <v>367729</v>
      </c>
      <c r="G998" s="2">
        <v>6</v>
      </c>
      <c r="H998" s="2">
        <v>0.59</v>
      </c>
    </row>
    <row r="999" spans="1:8" x14ac:dyDescent="0.25">
      <c r="A999" s="2">
        <v>996</v>
      </c>
      <c r="B999" s="2">
        <v>362589</v>
      </c>
      <c r="C999" s="2" t="s">
        <v>795</v>
      </c>
      <c r="D999" s="2" t="s">
        <v>61</v>
      </c>
      <c r="E999" s="6" t="s">
        <v>10</v>
      </c>
      <c r="F999" s="2">
        <v>362589</v>
      </c>
      <c r="G999" s="2">
        <v>28</v>
      </c>
      <c r="H999" s="2">
        <v>0.62</v>
      </c>
    </row>
    <row r="1000" spans="1:8" x14ac:dyDescent="0.25">
      <c r="A1000" s="2">
        <v>997</v>
      </c>
      <c r="B1000" s="2">
        <v>348544</v>
      </c>
      <c r="C1000" s="2" t="s">
        <v>796</v>
      </c>
      <c r="D1000" s="2" t="s">
        <v>65</v>
      </c>
      <c r="E1000" s="6" t="s">
        <v>10</v>
      </c>
      <c r="F1000" s="2">
        <v>348544</v>
      </c>
      <c r="G1000" s="2">
        <v>7</v>
      </c>
      <c r="H1000" s="2">
        <v>0.6</v>
      </c>
    </row>
    <row r="1001" spans="1:8" x14ac:dyDescent="0.25">
      <c r="A1001" s="2">
        <v>998</v>
      </c>
      <c r="B1001" s="2">
        <v>348495</v>
      </c>
      <c r="C1001" s="2" t="s">
        <v>623</v>
      </c>
      <c r="D1001" s="2" t="s">
        <v>21</v>
      </c>
      <c r="E1001" s="6" t="s">
        <v>10</v>
      </c>
      <c r="F1001" s="2">
        <v>348495</v>
      </c>
      <c r="G1001" s="2">
        <v>28</v>
      </c>
      <c r="H1001" s="2">
        <v>0.85</v>
      </c>
    </row>
    <row r="1002" spans="1:8" x14ac:dyDescent="0.25">
      <c r="A1002" s="2">
        <v>999</v>
      </c>
      <c r="B1002" s="2">
        <v>366754</v>
      </c>
      <c r="C1002" s="2" t="s">
        <v>797</v>
      </c>
      <c r="D1002" s="2" t="s">
        <v>21</v>
      </c>
      <c r="E1002" s="6" t="s">
        <v>10</v>
      </c>
      <c r="F1002" s="2">
        <v>366754</v>
      </c>
      <c r="G1002" s="2">
        <v>28</v>
      </c>
      <c r="H1002" s="2">
        <v>0.47</v>
      </c>
    </row>
    <row r="1003" spans="1:8" x14ac:dyDescent="0.25">
      <c r="A1003" s="2">
        <v>1000</v>
      </c>
      <c r="B1003" s="2">
        <v>367834</v>
      </c>
      <c r="C1003" s="2" t="s">
        <v>798</v>
      </c>
      <c r="D1003" s="2" t="s">
        <v>17</v>
      </c>
      <c r="E1003" s="6" t="s">
        <v>10</v>
      </c>
      <c r="F1003" s="2">
        <v>367834</v>
      </c>
      <c r="G1003" s="2">
        <v>7</v>
      </c>
      <c r="H1003" s="2">
        <v>0.65</v>
      </c>
    </row>
    <row r="1004" spans="1:8" x14ac:dyDescent="0.25">
      <c r="A1004" s="2">
        <v>1001</v>
      </c>
      <c r="B1004" s="2">
        <v>367835</v>
      </c>
      <c r="C1004" s="2" t="s">
        <v>799</v>
      </c>
      <c r="D1004" s="2" t="s">
        <v>17</v>
      </c>
      <c r="E1004" s="6" t="s">
        <v>10</v>
      </c>
      <c r="F1004" s="2">
        <v>367835</v>
      </c>
      <c r="G1004" s="2">
        <v>10</v>
      </c>
      <c r="H1004" s="2">
        <v>0.54</v>
      </c>
    </row>
    <row r="1005" spans="1:8" x14ac:dyDescent="0.25">
      <c r="A1005" s="2">
        <v>1002</v>
      </c>
      <c r="B1005" s="2">
        <v>348377</v>
      </c>
      <c r="C1005" s="2" t="s">
        <v>800</v>
      </c>
      <c r="D1005" s="2" t="s">
        <v>17</v>
      </c>
      <c r="E1005" s="6" t="s">
        <v>10</v>
      </c>
      <c r="F1005" s="2">
        <v>348377</v>
      </c>
      <c r="G1005" s="2">
        <v>14</v>
      </c>
      <c r="H1005" s="2">
        <v>0.74</v>
      </c>
    </row>
    <row r="1006" spans="1:8" x14ac:dyDescent="0.25">
      <c r="A1006" s="2">
        <v>1003</v>
      </c>
      <c r="B1006" s="2">
        <v>364398</v>
      </c>
      <c r="C1006" s="2" t="s">
        <v>752</v>
      </c>
      <c r="D1006" s="2" t="s">
        <v>17</v>
      </c>
      <c r="E1006" s="6" t="s">
        <v>10</v>
      </c>
      <c r="F1006" s="2">
        <v>364398</v>
      </c>
      <c r="G1006" s="2">
        <v>21</v>
      </c>
      <c r="H1006" s="2">
        <v>0.5</v>
      </c>
    </row>
    <row r="1007" spans="1:8" x14ac:dyDescent="0.25">
      <c r="A1007" s="2">
        <v>1004</v>
      </c>
      <c r="B1007" s="2">
        <v>366643</v>
      </c>
      <c r="C1007" s="2" t="s">
        <v>801</v>
      </c>
      <c r="D1007" s="2" t="s">
        <v>17</v>
      </c>
      <c r="E1007" s="6" t="s">
        <v>10</v>
      </c>
      <c r="F1007" s="2">
        <v>366643</v>
      </c>
      <c r="G1007" s="2">
        <v>30</v>
      </c>
      <c r="H1007" s="2">
        <v>0.69</v>
      </c>
    </row>
    <row r="1008" spans="1:8" x14ac:dyDescent="0.25">
      <c r="A1008" s="2">
        <v>1005</v>
      </c>
      <c r="B1008" s="2">
        <v>366806</v>
      </c>
      <c r="C1008" s="2" t="s">
        <v>125</v>
      </c>
      <c r="D1008" s="2" t="s">
        <v>79</v>
      </c>
      <c r="E1008" s="6" t="s">
        <v>10</v>
      </c>
      <c r="F1008" s="2">
        <v>366806</v>
      </c>
      <c r="G1008" s="2">
        <v>8</v>
      </c>
      <c r="H1008" s="2">
        <v>0.68</v>
      </c>
    </row>
    <row r="1009" spans="1:8" x14ac:dyDescent="0.25">
      <c r="A1009" s="2">
        <v>1006</v>
      </c>
      <c r="B1009" s="2">
        <v>366777</v>
      </c>
      <c r="C1009" s="2" t="s">
        <v>802</v>
      </c>
      <c r="D1009" s="2" t="s">
        <v>43</v>
      </c>
      <c r="E1009" s="6" t="s">
        <v>10</v>
      </c>
      <c r="F1009" s="2">
        <v>366777</v>
      </c>
      <c r="G1009" s="2">
        <v>6</v>
      </c>
      <c r="H1009" s="2">
        <v>0.23</v>
      </c>
    </row>
    <row r="1010" spans="1:8" x14ac:dyDescent="0.25">
      <c r="A1010" s="2">
        <v>1007</v>
      </c>
      <c r="B1010" s="2">
        <v>367840</v>
      </c>
      <c r="C1010" s="2" t="s">
        <v>803</v>
      </c>
      <c r="D1010" s="2" t="s">
        <v>17</v>
      </c>
      <c r="E1010" s="6" t="s">
        <v>10</v>
      </c>
      <c r="F1010" s="2">
        <v>367840</v>
      </c>
      <c r="G1010" s="2">
        <v>19</v>
      </c>
      <c r="H1010" s="2">
        <v>0.25</v>
      </c>
    </row>
    <row r="1011" spans="1:8" x14ac:dyDescent="0.25">
      <c r="A1011" s="2">
        <v>1008</v>
      </c>
      <c r="B1011" s="2">
        <v>362577</v>
      </c>
      <c r="C1011" s="2" t="s">
        <v>804</v>
      </c>
      <c r="D1011" s="2" t="s">
        <v>70</v>
      </c>
      <c r="E1011" s="6" t="s">
        <v>10</v>
      </c>
      <c r="F1011" s="2">
        <v>362577</v>
      </c>
      <c r="G1011" s="2">
        <v>28</v>
      </c>
      <c r="H1011" s="2">
        <v>0.28999999999999998</v>
      </c>
    </row>
    <row r="1012" spans="1:8" x14ac:dyDescent="0.25">
      <c r="A1012" s="2">
        <v>1009</v>
      </c>
      <c r="B1012" s="2">
        <v>348869</v>
      </c>
      <c r="C1012" s="2" t="s">
        <v>805</v>
      </c>
      <c r="D1012" s="2" t="s">
        <v>17</v>
      </c>
      <c r="E1012" s="6" t="s">
        <v>10</v>
      </c>
      <c r="F1012" s="2">
        <v>348869</v>
      </c>
      <c r="G1012" s="2">
        <v>22</v>
      </c>
      <c r="H1012" s="2">
        <v>0.54</v>
      </c>
    </row>
    <row r="1013" spans="1:8" x14ac:dyDescent="0.25">
      <c r="A1013" s="2">
        <v>1010</v>
      </c>
      <c r="B1013" s="2">
        <v>348386</v>
      </c>
      <c r="C1013" s="2" t="s">
        <v>806</v>
      </c>
      <c r="D1013" s="2" t="s">
        <v>17</v>
      </c>
      <c r="E1013" s="6" t="s">
        <v>10</v>
      </c>
      <c r="F1013" s="2">
        <v>348386</v>
      </c>
      <c r="G1013" s="2">
        <v>24</v>
      </c>
      <c r="H1013" s="2">
        <v>0.39</v>
      </c>
    </row>
    <row r="1014" spans="1:8" x14ac:dyDescent="0.25">
      <c r="A1014" s="2">
        <v>1011</v>
      </c>
      <c r="B1014" s="2">
        <v>366818</v>
      </c>
      <c r="C1014" s="2" t="s">
        <v>807</v>
      </c>
      <c r="D1014" s="2" t="s">
        <v>23</v>
      </c>
      <c r="E1014" s="6" t="s">
        <v>10</v>
      </c>
      <c r="F1014" s="2">
        <v>366818</v>
      </c>
      <c r="G1014" s="2">
        <v>18</v>
      </c>
      <c r="H1014" s="2">
        <v>0.72</v>
      </c>
    </row>
    <row r="1015" spans="1:8" x14ac:dyDescent="0.25">
      <c r="A1015" s="2">
        <v>1012</v>
      </c>
      <c r="B1015" s="2">
        <v>348541</v>
      </c>
      <c r="C1015" s="2" t="s">
        <v>808</v>
      </c>
      <c r="D1015" s="2" t="s">
        <v>65</v>
      </c>
      <c r="E1015" s="6" t="s">
        <v>10</v>
      </c>
      <c r="F1015" s="2">
        <v>348541</v>
      </c>
      <c r="G1015" s="2">
        <v>19</v>
      </c>
      <c r="H1015" s="2">
        <v>0.28999999999999998</v>
      </c>
    </row>
    <row r="1016" spans="1:8" x14ac:dyDescent="0.25">
      <c r="A1016" s="2">
        <v>1013</v>
      </c>
      <c r="B1016" s="2">
        <v>367756</v>
      </c>
      <c r="C1016" s="2" t="s">
        <v>809</v>
      </c>
      <c r="D1016" s="2" t="s">
        <v>43</v>
      </c>
      <c r="E1016" s="6" t="s">
        <v>10</v>
      </c>
      <c r="F1016" s="2">
        <v>367756</v>
      </c>
      <c r="G1016" s="2">
        <v>19</v>
      </c>
      <c r="H1016" s="2">
        <v>0.64</v>
      </c>
    </row>
    <row r="1017" spans="1:8" x14ac:dyDescent="0.25">
      <c r="A1017" s="2">
        <v>1014</v>
      </c>
      <c r="B1017" s="2">
        <v>367720</v>
      </c>
      <c r="C1017" s="2" t="s">
        <v>810</v>
      </c>
      <c r="D1017" s="2" t="s">
        <v>32</v>
      </c>
      <c r="E1017" s="6" t="s">
        <v>10</v>
      </c>
      <c r="F1017" s="2">
        <v>367720</v>
      </c>
      <c r="G1017" s="2">
        <v>14</v>
      </c>
      <c r="H1017" s="2">
        <v>0.23</v>
      </c>
    </row>
    <row r="1018" spans="1:8" x14ac:dyDescent="0.25">
      <c r="A1018" s="2">
        <v>1015</v>
      </c>
      <c r="B1018" s="2">
        <v>367671</v>
      </c>
      <c r="C1018" s="2" t="s">
        <v>172</v>
      </c>
      <c r="D1018" s="2" t="s">
        <v>79</v>
      </c>
      <c r="E1018" s="6" t="s">
        <v>10</v>
      </c>
      <c r="F1018" s="2">
        <v>367671</v>
      </c>
      <c r="G1018" s="2">
        <v>16</v>
      </c>
      <c r="H1018" s="2">
        <v>0.36</v>
      </c>
    </row>
    <row r="1019" spans="1:8" x14ac:dyDescent="0.25">
      <c r="A1019" s="2">
        <v>1016</v>
      </c>
      <c r="B1019" s="2">
        <v>364279</v>
      </c>
      <c r="C1019" s="2" t="s">
        <v>811</v>
      </c>
      <c r="D1019" s="2" t="s">
        <v>32</v>
      </c>
      <c r="E1019" s="6" t="s">
        <v>10</v>
      </c>
      <c r="F1019" s="2">
        <v>364279</v>
      </c>
      <c r="G1019" s="2">
        <v>24</v>
      </c>
      <c r="H1019" s="2">
        <v>0.41</v>
      </c>
    </row>
    <row r="1020" spans="1:8" x14ac:dyDescent="0.25">
      <c r="A1020" s="2">
        <v>1017</v>
      </c>
      <c r="B1020" s="2">
        <v>364245</v>
      </c>
      <c r="C1020" s="2" t="s">
        <v>812</v>
      </c>
      <c r="D1020" s="2" t="s">
        <v>32</v>
      </c>
      <c r="E1020" s="6" t="s">
        <v>10</v>
      </c>
      <c r="F1020" s="2">
        <v>364245</v>
      </c>
      <c r="G1020" s="2">
        <v>16</v>
      </c>
      <c r="H1020" s="2">
        <v>0.78</v>
      </c>
    </row>
    <row r="1021" spans="1:8" x14ac:dyDescent="0.25">
      <c r="A1021" s="2">
        <v>1018</v>
      </c>
      <c r="B1021" s="2">
        <v>347712</v>
      </c>
      <c r="C1021" s="2" t="s">
        <v>813</v>
      </c>
      <c r="D1021" s="2" t="s">
        <v>32</v>
      </c>
      <c r="E1021" s="6" t="s">
        <v>10</v>
      </c>
      <c r="F1021" s="2">
        <v>347712</v>
      </c>
      <c r="G1021" s="2">
        <v>19</v>
      </c>
      <c r="H1021" s="2">
        <v>0.46</v>
      </c>
    </row>
    <row r="1022" spans="1:8" x14ac:dyDescent="0.25">
      <c r="A1022" s="2">
        <v>1019</v>
      </c>
      <c r="B1022" s="2">
        <v>348494</v>
      </c>
      <c r="C1022" s="2" t="s">
        <v>623</v>
      </c>
      <c r="D1022" s="2" t="s">
        <v>21</v>
      </c>
      <c r="E1022" s="6" t="s">
        <v>10</v>
      </c>
      <c r="F1022" s="2">
        <v>348494</v>
      </c>
      <c r="G1022" s="2">
        <v>16</v>
      </c>
      <c r="H1022" s="2">
        <v>0.85</v>
      </c>
    </row>
    <row r="1023" spans="1:8" x14ac:dyDescent="0.25">
      <c r="A1023" s="2">
        <v>1020</v>
      </c>
      <c r="B1023" s="2">
        <v>348460</v>
      </c>
      <c r="C1023" s="2" t="s">
        <v>814</v>
      </c>
      <c r="D1023" s="2" t="s">
        <v>65</v>
      </c>
      <c r="E1023" s="6" t="s">
        <v>10</v>
      </c>
      <c r="F1023" s="2">
        <v>348460</v>
      </c>
      <c r="G1023" s="2">
        <v>12</v>
      </c>
      <c r="H1023" s="2">
        <v>0.68</v>
      </c>
    </row>
    <row r="1024" spans="1:8" x14ac:dyDescent="0.25">
      <c r="A1024" s="2">
        <v>1021</v>
      </c>
      <c r="B1024" s="2">
        <v>366669</v>
      </c>
      <c r="C1024" s="2" t="s">
        <v>815</v>
      </c>
      <c r="D1024" s="2" t="s">
        <v>17</v>
      </c>
      <c r="E1024" s="6" t="s">
        <v>10</v>
      </c>
      <c r="F1024" s="2">
        <v>366669</v>
      </c>
      <c r="G1024" s="2">
        <v>18</v>
      </c>
      <c r="H1024" s="2">
        <v>0.85</v>
      </c>
    </row>
    <row r="1025" spans="1:8" x14ac:dyDescent="0.25">
      <c r="A1025" s="2">
        <v>1022</v>
      </c>
      <c r="B1025" s="2">
        <v>367694</v>
      </c>
      <c r="C1025" s="2" t="s">
        <v>816</v>
      </c>
      <c r="D1025" s="2" t="s">
        <v>11</v>
      </c>
      <c r="E1025" s="6" t="s">
        <v>10</v>
      </c>
      <c r="F1025" s="2">
        <v>367694</v>
      </c>
      <c r="G1025" s="2">
        <v>15</v>
      </c>
      <c r="H1025" s="2">
        <v>0.4</v>
      </c>
    </row>
    <row r="1026" spans="1:8" x14ac:dyDescent="0.25">
      <c r="A1026" s="2">
        <v>1023</v>
      </c>
      <c r="B1026" s="2">
        <v>366640</v>
      </c>
      <c r="C1026" s="2" t="s">
        <v>817</v>
      </c>
      <c r="D1026" s="2" t="s">
        <v>65</v>
      </c>
      <c r="E1026" s="6" t="s">
        <v>10</v>
      </c>
      <c r="F1026" s="2">
        <v>366640</v>
      </c>
      <c r="G1026" s="2">
        <v>6</v>
      </c>
      <c r="H1026" s="2">
        <v>0.41</v>
      </c>
    </row>
    <row r="1027" spans="1:8" x14ac:dyDescent="0.25">
      <c r="A1027" s="2">
        <v>1024</v>
      </c>
      <c r="B1027" s="2">
        <v>366674</v>
      </c>
      <c r="C1027" s="2" t="s">
        <v>818</v>
      </c>
      <c r="D1027" s="2" t="s">
        <v>17</v>
      </c>
      <c r="E1027" s="6" t="s">
        <v>10</v>
      </c>
      <c r="F1027" s="2">
        <v>366674</v>
      </c>
      <c r="G1027" s="2">
        <v>8</v>
      </c>
      <c r="H1027" s="2">
        <v>0.74</v>
      </c>
    </row>
    <row r="1028" spans="1:8" x14ac:dyDescent="0.25">
      <c r="A1028" s="2">
        <v>1025</v>
      </c>
      <c r="B1028" s="2">
        <v>366690</v>
      </c>
      <c r="C1028" s="2" t="s">
        <v>819</v>
      </c>
      <c r="D1028" s="2" t="s">
        <v>43</v>
      </c>
      <c r="E1028" s="6" t="s">
        <v>10</v>
      </c>
      <c r="F1028" s="2">
        <v>366690</v>
      </c>
      <c r="G1028" s="2">
        <v>19</v>
      </c>
      <c r="H1028" s="2">
        <v>0.43</v>
      </c>
    </row>
    <row r="1029" spans="1:8" x14ac:dyDescent="0.25">
      <c r="A1029" s="2">
        <v>1026</v>
      </c>
      <c r="B1029" s="2">
        <v>367863</v>
      </c>
      <c r="C1029" s="2" t="s">
        <v>820</v>
      </c>
      <c r="D1029" s="2" t="s">
        <v>17</v>
      </c>
      <c r="E1029" s="6" t="s">
        <v>10</v>
      </c>
      <c r="F1029" s="2">
        <v>367863</v>
      </c>
      <c r="G1029" s="2">
        <v>21</v>
      </c>
      <c r="H1029" s="2">
        <v>0.67</v>
      </c>
    </row>
    <row r="1030" spans="1:8" x14ac:dyDescent="0.25">
      <c r="A1030" s="2">
        <v>1027</v>
      </c>
      <c r="B1030" s="2">
        <v>366816</v>
      </c>
      <c r="C1030" s="2" t="s">
        <v>821</v>
      </c>
      <c r="D1030" s="2" t="s">
        <v>17</v>
      </c>
      <c r="E1030" s="6" t="s">
        <v>10</v>
      </c>
      <c r="F1030" s="2">
        <v>366816</v>
      </c>
      <c r="G1030" s="2">
        <v>6</v>
      </c>
      <c r="H1030" s="2">
        <v>0.54</v>
      </c>
    </row>
    <row r="1031" spans="1:8" x14ac:dyDescent="0.25">
      <c r="A1031" s="2">
        <v>1028</v>
      </c>
      <c r="B1031" s="2">
        <v>366740</v>
      </c>
      <c r="C1031" s="2" t="s">
        <v>822</v>
      </c>
      <c r="D1031" s="2" t="s">
        <v>21</v>
      </c>
      <c r="E1031" s="6" t="s">
        <v>10</v>
      </c>
      <c r="F1031" s="2">
        <v>366740</v>
      </c>
      <c r="G1031" s="2">
        <v>25</v>
      </c>
      <c r="H1031" s="2">
        <v>0.76</v>
      </c>
    </row>
    <row r="1032" spans="1:8" x14ac:dyDescent="0.25">
      <c r="A1032" s="2">
        <v>1029</v>
      </c>
      <c r="B1032" s="2">
        <v>366753</v>
      </c>
      <c r="C1032" s="2" t="s">
        <v>823</v>
      </c>
      <c r="D1032" s="2" t="s">
        <v>21</v>
      </c>
      <c r="E1032" s="6" t="s">
        <v>10</v>
      </c>
      <c r="F1032" s="2">
        <v>366753</v>
      </c>
      <c r="G1032" s="2">
        <v>18</v>
      </c>
      <c r="H1032" s="2">
        <v>0.46</v>
      </c>
    </row>
    <row r="1033" spans="1:8" x14ac:dyDescent="0.25">
      <c r="A1033" s="2">
        <v>1030</v>
      </c>
      <c r="B1033" s="2">
        <v>366752</v>
      </c>
      <c r="C1033" s="2" t="s">
        <v>34</v>
      </c>
      <c r="D1033" s="2" t="s">
        <v>21</v>
      </c>
      <c r="E1033" s="6" t="s">
        <v>10</v>
      </c>
      <c r="F1033" s="2">
        <v>366752</v>
      </c>
      <c r="G1033" s="2">
        <v>6</v>
      </c>
      <c r="H1033" s="2">
        <v>0.55000000000000004</v>
      </c>
    </row>
    <row r="1034" spans="1:8" x14ac:dyDescent="0.25">
      <c r="A1034" s="2">
        <v>1031</v>
      </c>
      <c r="B1034" s="2">
        <v>366665</v>
      </c>
      <c r="C1034" s="2" t="s">
        <v>824</v>
      </c>
      <c r="D1034" s="2" t="s">
        <v>17</v>
      </c>
      <c r="E1034" s="6" t="s">
        <v>10</v>
      </c>
      <c r="F1034" s="2">
        <v>366665</v>
      </c>
      <c r="G1034" s="2">
        <v>24</v>
      </c>
      <c r="H1034" s="2">
        <v>0.63</v>
      </c>
    </row>
    <row r="1035" spans="1:8" x14ac:dyDescent="0.25">
      <c r="A1035" s="2">
        <v>1032</v>
      </c>
      <c r="B1035" s="2">
        <v>368051</v>
      </c>
      <c r="C1035" s="2" t="s">
        <v>356</v>
      </c>
      <c r="D1035" s="2" t="s">
        <v>72</v>
      </c>
      <c r="E1035" s="6" t="s">
        <v>10</v>
      </c>
      <c r="F1035" s="2">
        <v>368051</v>
      </c>
      <c r="G1035" s="2">
        <v>12</v>
      </c>
      <c r="H1035" s="2">
        <v>0.19</v>
      </c>
    </row>
    <row r="1036" spans="1:8" x14ac:dyDescent="0.25">
      <c r="A1036" s="2">
        <v>1033</v>
      </c>
      <c r="B1036" s="2">
        <v>368060</v>
      </c>
      <c r="C1036" s="2" t="s">
        <v>122</v>
      </c>
      <c r="D1036" s="2" t="s">
        <v>70</v>
      </c>
      <c r="E1036" s="6" t="s">
        <v>10</v>
      </c>
      <c r="F1036" s="2">
        <v>368060</v>
      </c>
      <c r="G1036" s="2">
        <v>15</v>
      </c>
      <c r="H1036" s="2">
        <v>0.31</v>
      </c>
    </row>
    <row r="1037" spans="1:8" x14ac:dyDescent="0.25">
      <c r="A1037" s="2">
        <v>1034</v>
      </c>
      <c r="B1037" s="2">
        <v>367836</v>
      </c>
      <c r="C1037" s="2" t="s">
        <v>825</v>
      </c>
      <c r="D1037" s="2" t="s">
        <v>17</v>
      </c>
      <c r="E1037" s="6" t="s">
        <v>10</v>
      </c>
      <c r="F1037" s="2">
        <v>367836</v>
      </c>
      <c r="G1037" s="2">
        <v>6</v>
      </c>
      <c r="H1037" s="2">
        <v>0.33</v>
      </c>
    </row>
    <row r="1038" spans="1:8" x14ac:dyDescent="0.25">
      <c r="A1038" s="2">
        <v>1035</v>
      </c>
      <c r="B1038" s="2">
        <v>368075</v>
      </c>
      <c r="C1038" s="2" t="s">
        <v>826</v>
      </c>
      <c r="D1038" s="2" t="s">
        <v>70</v>
      </c>
      <c r="E1038" s="6" t="s">
        <v>10</v>
      </c>
      <c r="F1038" s="2">
        <v>368075</v>
      </c>
      <c r="G1038" s="2">
        <v>11</v>
      </c>
      <c r="H1038" s="2">
        <v>0.35</v>
      </c>
    </row>
    <row r="1039" spans="1:8" x14ac:dyDescent="0.25">
      <c r="A1039" s="2">
        <v>1036</v>
      </c>
      <c r="B1039" s="2">
        <v>367665</v>
      </c>
      <c r="C1039" s="2" t="s">
        <v>827</v>
      </c>
      <c r="D1039" s="2" t="s">
        <v>70</v>
      </c>
      <c r="E1039" s="6" t="s">
        <v>10</v>
      </c>
      <c r="F1039" s="2">
        <v>367665</v>
      </c>
      <c r="G1039" s="2">
        <v>29</v>
      </c>
      <c r="H1039" s="2">
        <v>0.87</v>
      </c>
    </row>
    <row r="1040" spans="1:8" x14ac:dyDescent="0.25">
      <c r="A1040" s="2">
        <v>1037</v>
      </c>
      <c r="B1040" s="2">
        <v>348134</v>
      </c>
      <c r="C1040" s="2" t="s">
        <v>356</v>
      </c>
      <c r="D1040" s="2" t="s">
        <v>72</v>
      </c>
      <c r="E1040" s="6" t="s">
        <v>10</v>
      </c>
      <c r="F1040" s="2">
        <v>348134</v>
      </c>
      <c r="G1040" s="2">
        <v>12</v>
      </c>
      <c r="H1040" s="2">
        <v>0.77</v>
      </c>
    </row>
    <row r="1041" spans="1:8" x14ac:dyDescent="0.25">
      <c r="A1041" s="2">
        <v>1038</v>
      </c>
      <c r="B1041" s="2">
        <v>348298</v>
      </c>
      <c r="C1041" s="2" t="s">
        <v>828</v>
      </c>
      <c r="D1041" s="2" t="s">
        <v>72</v>
      </c>
      <c r="E1041" s="6" t="s">
        <v>10</v>
      </c>
      <c r="F1041" s="2">
        <v>348298</v>
      </c>
      <c r="G1041" s="2">
        <v>10</v>
      </c>
      <c r="H1041" s="2">
        <v>0.8</v>
      </c>
    </row>
    <row r="1042" spans="1:8" x14ac:dyDescent="0.25">
      <c r="A1042" s="2">
        <v>1039</v>
      </c>
      <c r="B1042" s="2">
        <v>348410</v>
      </c>
      <c r="C1042" s="2" t="s">
        <v>829</v>
      </c>
      <c r="D1042" s="2" t="s">
        <v>17</v>
      </c>
      <c r="E1042" s="6" t="s">
        <v>10</v>
      </c>
      <c r="F1042" s="2">
        <v>348410</v>
      </c>
      <c r="G1042" s="2">
        <v>21</v>
      </c>
      <c r="H1042" s="2">
        <v>0.9</v>
      </c>
    </row>
    <row r="1043" spans="1:8" x14ac:dyDescent="0.25">
      <c r="A1043" s="2">
        <v>1040</v>
      </c>
      <c r="B1043" s="2">
        <v>348563</v>
      </c>
      <c r="C1043" s="2" t="s">
        <v>377</v>
      </c>
      <c r="D1043" s="2" t="s">
        <v>21</v>
      </c>
      <c r="E1043" s="6" t="s">
        <v>10</v>
      </c>
      <c r="F1043" s="2">
        <v>348563</v>
      </c>
      <c r="G1043" s="2">
        <v>26</v>
      </c>
      <c r="H1043" s="2">
        <v>0.12</v>
      </c>
    </row>
    <row r="1044" spans="1:8" x14ac:dyDescent="0.25">
      <c r="A1044" s="2">
        <v>1041</v>
      </c>
      <c r="B1044" s="2">
        <v>362701</v>
      </c>
      <c r="C1044" s="2" t="s">
        <v>830</v>
      </c>
      <c r="D1044" s="2" t="s">
        <v>11</v>
      </c>
      <c r="E1044" s="6" t="s">
        <v>10</v>
      </c>
      <c r="F1044" s="2">
        <v>362701</v>
      </c>
      <c r="G1044" s="2">
        <v>21</v>
      </c>
      <c r="H1044" s="2">
        <v>0.88</v>
      </c>
    </row>
    <row r="1045" spans="1:8" x14ac:dyDescent="0.25">
      <c r="A1045" s="2">
        <v>1042</v>
      </c>
      <c r="B1045" s="2">
        <v>348616</v>
      </c>
      <c r="C1045" s="2" t="s">
        <v>831</v>
      </c>
      <c r="D1045" s="2" t="s">
        <v>23</v>
      </c>
      <c r="E1045" s="6" t="s">
        <v>10</v>
      </c>
      <c r="F1045" s="2">
        <v>348616</v>
      </c>
      <c r="G1045" s="2">
        <v>22</v>
      </c>
      <c r="H1045" s="2">
        <v>0.65</v>
      </c>
    </row>
    <row r="1046" spans="1:8" x14ac:dyDescent="0.25">
      <c r="A1046" s="2">
        <v>1043</v>
      </c>
      <c r="B1046" s="2">
        <v>348561</v>
      </c>
      <c r="C1046" s="2" t="s">
        <v>832</v>
      </c>
      <c r="D1046" s="2" t="s">
        <v>21</v>
      </c>
      <c r="E1046" s="6" t="s">
        <v>10</v>
      </c>
      <c r="F1046" s="2">
        <v>348561</v>
      </c>
      <c r="G1046" s="2">
        <v>23</v>
      </c>
      <c r="H1046" s="2">
        <v>0.45</v>
      </c>
    </row>
    <row r="1047" spans="1:8" x14ac:dyDescent="0.25">
      <c r="A1047" s="2">
        <v>1044</v>
      </c>
      <c r="B1047" s="2">
        <v>367817</v>
      </c>
      <c r="C1047" s="2" t="s">
        <v>16</v>
      </c>
      <c r="D1047" s="2" t="s">
        <v>17</v>
      </c>
      <c r="E1047" s="6" t="s">
        <v>10</v>
      </c>
      <c r="F1047" s="2">
        <v>367817</v>
      </c>
      <c r="G1047" s="2">
        <v>28</v>
      </c>
      <c r="H1047" s="2">
        <v>0.6</v>
      </c>
    </row>
    <row r="1048" spans="1:8" x14ac:dyDescent="0.25">
      <c r="A1048" s="2">
        <v>1045</v>
      </c>
      <c r="B1048" s="2">
        <v>348558</v>
      </c>
      <c r="C1048" s="2" t="s">
        <v>659</v>
      </c>
      <c r="D1048" s="2" t="s">
        <v>79</v>
      </c>
      <c r="E1048" s="6" t="s">
        <v>10</v>
      </c>
      <c r="F1048" s="2">
        <v>348558</v>
      </c>
      <c r="G1048" s="2">
        <v>21</v>
      </c>
      <c r="H1048" s="2">
        <v>0.43</v>
      </c>
    </row>
    <row r="1049" spans="1:8" x14ac:dyDescent="0.25">
      <c r="A1049" s="2">
        <v>1046</v>
      </c>
      <c r="B1049" s="2">
        <v>348273</v>
      </c>
      <c r="C1049" s="2" t="s">
        <v>833</v>
      </c>
      <c r="D1049" s="2" t="s">
        <v>17</v>
      </c>
      <c r="E1049" s="6" t="s">
        <v>10</v>
      </c>
      <c r="F1049" s="2">
        <v>348273</v>
      </c>
      <c r="G1049" s="2">
        <v>10</v>
      </c>
      <c r="H1049" s="2">
        <v>0.82</v>
      </c>
    </row>
    <row r="1050" spans="1:8" x14ac:dyDescent="0.25">
      <c r="A1050" s="2">
        <v>1047</v>
      </c>
      <c r="B1050" s="2">
        <v>348565</v>
      </c>
      <c r="C1050" s="2" t="s">
        <v>390</v>
      </c>
      <c r="D1050" s="2" t="s">
        <v>21</v>
      </c>
      <c r="E1050" s="6" t="s">
        <v>10</v>
      </c>
      <c r="F1050" s="2">
        <v>348565</v>
      </c>
      <c r="G1050" s="2">
        <v>21</v>
      </c>
      <c r="H1050" s="2">
        <v>0.7</v>
      </c>
    </row>
    <row r="1051" spans="1:8" x14ac:dyDescent="0.25">
      <c r="A1051" s="2">
        <v>1048</v>
      </c>
      <c r="B1051" s="2">
        <v>369600</v>
      </c>
      <c r="C1051" s="2" t="s">
        <v>73</v>
      </c>
      <c r="D1051" s="2" t="s">
        <v>72</v>
      </c>
      <c r="E1051" s="6" t="s">
        <v>10</v>
      </c>
      <c r="F1051" s="2">
        <v>369600</v>
      </c>
      <c r="G1051" s="2">
        <v>26</v>
      </c>
      <c r="H1051" s="2">
        <v>0.4</v>
      </c>
    </row>
    <row r="1052" spans="1:8" x14ac:dyDescent="0.25">
      <c r="A1052" s="2">
        <v>1049</v>
      </c>
      <c r="B1052" s="2">
        <v>369517</v>
      </c>
      <c r="C1052" s="2" t="s">
        <v>834</v>
      </c>
      <c r="D1052" s="2" t="s">
        <v>21</v>
      </c>
      <c r="E1052" s="6" t="s">
        <v>10</v>
      </c>
      <c r="F1052" s="2">
        <v>369517</v>
      </c>
      <c r="G1052" s="2">
        <v>27</v>
      </c>
      <c r="H1052" s="2">
        <v>0.8</v>
      </c>
    </row>
    <row r="1053" spans="1:8" x14ac:dyDescent="0.25">
      <c r="A1053" s="2">
        <v>1050</v>
      </c>
      <c r="B1053" s="2">
        <v>369526</v>
      </c>
      <c r="C1053" s="2" t="s">
        <v>835</v>
      </c>
      <c r="D1053" s="2" t="s">
        <v>21</v>
      </c>
      <c r="E1053" s="6" t="s">
        <v>10</v>
      </c>
      <c r="F1053" s="2">
        <v>369526</v>
      </c>
      <c r="G1053" s="2">
        <v>24</v>
      </c>
      <c r="H1053" s="2">
        <v>0.32</v>
      </c>
    </row>
    <row r="1054" spans="1:8" x14ac:dyDescent="0.25">
      <c r="A1054" s="2">
        <v>1051</v>
      </c>
      <c r="B1054" s="2">
        <v>369410</v>
      </c>
      <c r="C1054" s="2" t="s">
        <v>836</v>
      </c>
      <c r="D1054" s="2" t="s">
        <v>21</v>
      </c>
      <c r="E1054" s="6" t="s">
        <v>10</v>
      </c>
      <c r="F1054" s="2">
        <v>369410</v>
      </c>
      <c r="G1054" s="2">
        <v>10</v>
      </c>
      <c r="H1054" s="2">
        <v>0.28000000000000003</v>
      </c>
    </row>
    <row r="1055" spans="1:8" x14ac:dyDescent="0.25">
      <c r="A1055" s="2">
        <v>1052</v>
      </c>
      <c r="B1055" s="2">
        <v>369479</v>
      </c>
      <c r="C1055" s="2" t="s">
        <v>837</v>
      </c>
      <c r="D1055" s="2" t="s">
        <v>65</v>
      </c>
      <c r="E1055" s="6" t="s">
        <v>10</v>
      </c>
      <c r="F1055" s="2">
        <v>369479</v>
      </c>
      <c r="G1055" s="2">
        <v>5</v>
      </c>
      <c r="H1055" s="2">
        <v>0.87</v>
      </c>
    </row>
    <row r="1056" spans="1:8" x14ac:dyDescent="0.25">
      <c r="A1056" s="2">
        <v>1053</v>
      </c>
      <c r="B1056" s="2">
        <v>369448</v>
      </c>
      <c r="C1056" s="2" t="s">
        <v>838</v>
      </c>
      <c r="D1056" s="2" t="s">
        <v>21</v>
      </c>
      <c r="E1056" s="6" t="s">
        <v>10</v>
      </c>
      <c r="F1056" s="2">
        <v>369448</v>
      </c>
      <c r="G1056" s="2">
        <v>12</v>
      </c>
      <c r="H1056" s="2">
        <v>0.12</v>
      </c>
    </row>
    <row r="1057" spans="1:8" x14ac:dyDescent="0.25">
      <c r="A1057" s="2">
        <v>1054</v>
      </c>
      <c r="B1057" s="2">
        <v>369418</v>
      </c>
      <c r="C1057" s="2" t="s">
        <v>822</v>
      </c>
      <c r="D1057" s="2" t="s">
        <v>21</v>
      </c>
      <c r="E1057" s="6" t="s">
        <v>10</v>
      </c>
      <c r="F1057" s="2">
        <v>369418</v>
      </c>
      <c r="G1057" s="2">
        <v>13</v>
      </c>
      <c r="H1057" s="2">
        <v>0.25</v>
      </c>
    </row>
    <row r="1058" spans="1:8" x14ac:dyDescent="0.25">
      <c r="A1058" s="2">
        <v>1055</v>
      </c>
      <c r="B1058" s="2">
        <v>369660</v>
      </c>
      <c r="C1058" s="2" t="s">
        <v>839</v>
      </c>
      <c r="D1058" s="2" t="s">
        <v>17</v>
      </c>
      <c r="E1058" s="6" t="s">
        <v>10</v>
      </c>
      <c r="F1058" s="2">
        <v>369660</v>
      </c>
      <c r="G1058" s="2">
        <v>10</v>
      </c>
      <c r="H1058" s="2">
        <v>0.83</v>
      </c>
    </row>
    <row r="1059" spans="1:8" x14ac:dyDescent="0.25">
      <c r="A1059" s="2">
        <v>1056</v>
      </c>
      <c r="B1059" s="2">
        <v>362518</v>
      </c>
      <c r="C1059" s="2" t="s">
        <v>840</v>
      </c>
      <c r="D1059" s="2" t="s">
        <v>21</v>
      </c>
      <c r="E1059" s="6" t="s">
        <v>10</v>
      </c>
      <c r="F1059" s="2">
        <v>362518</v>
      </c>
      <c r="G1059" s="2">
        <v>10</v>
      </c>
      <c r="H1059" s="2">
        <v>0.39</v>
      </c>
    </row>
    <row r="1060" spans="1:8" x14ac:dyDescent="0.25">
      <c r="A1060" s="2">
        <v>1057</v>
      </c>
      <c r="B1060" s="2">
        <v>366759</v>
      </c>
      <c r="C1060" s="2" t="s">
        <v>841</v>
      </c>
      <c r="D1060" s="2" t="s">
        <v>23</v>
      </c>
      <c r="E1060" s="6" t="s">
        <v>10</v>
      </c>
      <c r="F1060" s="2">
        <v>366759</v>
      </c>
      <c r="G1060" s="2">
        <v>19</v>
      </c>
      <c r="H1060" s="2">
        <v>0.64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7D66-7A0E-4C3B-8FB7-0CA78C16F53C}">
  <dimension ref="B2:H355"/>
  <sheetViews>
    <sheetView showGridLines="0" tabSelected="1" topLeftCell="A328" workbookViewId="0">
      <selection activeCell="H100" sqref="H100"/>
    </sheetView>
  </sheetViews>
  <sheetFormatPr baseColWidth="10" defaultRowHeight="12" x14ac:dyDescent="0.2"/>
  <cols>
    <col min="1" max="1" width="2.42578125" style="9" customWidth="1"/>
    <col min="2" max="3" width="11.42578125" style="9"/>
    <col min="4" max="4" width="4" style="9" customWidth="1"/>
    <col min="5" max="5" width="11.42578125" style="9"/>
    <col min="6" max="6" width="11.42578125" style="10"/>
    <col min="7" max="7" width="11.42578125" style="9"/>
    <col min="8" max="8" width="11.42578125" style="14"/>
    <col min="9" max="16384" width="11.42578125" style="9"/>
  </cols>
  <sheetData>
    <row r="2" spans="2:8" x14ac:dyDescent="0.2">
      <c r="B2" s="8" t="s">
        <v>842</v>
      </c>
    </row>
    <row r="4" spans="2:8" s="11" customFormat="1" x14ac:dyDescent="0.2">
      <c r="B4" s="11" t="s">
        <v>843</v>
      </c>
      <c r="F4" s="12"/>
      <c r="H4" s="13"/>
    </row>
    <row r="6" spans="2:8" s="14" customFormat="1" x14ac:dyDescent="0.2">
      <c r="B6" s="13" t="s">
        <v>844</v>
      </c>
      <c r="C6" s="13" t="s">
        <v>845</v>
      </c>
      <c r="E6" s="9">
        <v>1</v>
      </c>
      <c r="F6" s="10">
        <v>1</v>
      </c>
      <c r="G6" s="14" t="s">
        <v>846</v>
      </c>
      <c r="H6" s="14">
        <v>0</v>
      </c>
    </row>
    <row r="7" spans="2:8" x14ac:dyDescent="0.2">
      <c r="B7" s="9">
        <v>1</v>
      </c>
      <c r="C7" s="9" t="s">
        <v>847</v>
      </c>
      <c r="E7" s="9">
        <v>2</v>
      </c>
      <c r="F7" s="10">
        <v>1</v>
      </c>
      <c r="G7" s="14" t="s">
        <v>846</v>
      </c>
      <c r="H7" s="14">
        <v>0</v>
      </c>
    </row>
    <row r="8" spans="2:8" x14ac:dyDescent="0.2">
      <c r="B8" s="9">
        <v>2</v>
      </c>
      <c r="C8" s="9" t="s">
        <v>848</v>
      </c>
      <c r="E8" s="9">
        <v>3</v>
      </c>
      <c r="F8" s="10">
        <v>1</v>
      </c>
      <c r="G8" s="14" t="s">
        <v>846</v>
      </c>
      <c r="H8" s="14">
        <v>0</v>
      </c>
    </row>
    <row r="9" spans="2:8" x14ac:dyDescent="0.2">
      <c r="B9" s="9">
        <v>3</v>
      </c>
      <c r="C9" s="9" t="s">
        <v>849</v>
      </c>
      <c r="E9" s="9">
        <v>4</v>
      </c>
      <c r="F9" s="10">
        <v>1</v>
      </c>
      <c r="G9" s="14" t="s">
        <v>846</v>
      </c>
      <c r="H9" s="14">
        <v>0</v>
      </c>
    </row>
    <row r="10" spans="2:8" x14ac:dyDescent="0.2">
      <c r="B10" s="9">
        <v>4</v>
      </c>
      <c r="C10" s="9" t="s">
        <v>850</v>
      </c>
      <c r="E10" s="9">
        <v>5</v>
      </c>
      <c r="F10" s="10">
        <v>1</v>
      </c>
      <c r="G10" s="14" t="s">
        <v>846</v>
      </c>
      <c r="H10" s="14">
        <v>0</v>
      </c>
    </row>
    <row r="11" spans="2:8" x14ac:dyDescent="0.2">
      <c r="B11" s="9">
        <v>5</v>
      </c>
      <c r="C11" s="9" t="s">
        <v>851</v>
      </c>
      <c r="E11" s="9">
        <v>6</v>
      </c>
      <c r="F11" s="10">
        <v>1</v>
      </c>
      <c r="G11" s="14" t="s">
        <v>846</v>
      </c>
      <c r="H11" s="14">
        <v>0</v>
      </c>
    </row>
    <row r="12" spans="2:8" x14ac:dyDescent="0.2">
      <c r="B12" s="9">
        <v>6</v>
      </c>
      <c r="C12" s="9" t="s">
        <v>852</v>
      </c>
      <c r="E12" s="9">
        <v>7</v>
      </c>
      <c r="F12" s="10">
        <v>1</v>
      </c>
      <c r="G12" s="14" t="s">
        <v>846</v>
      </c>
      <c r="H12" s="14">
        <v>0</v>
      </c>
    </row>
    <row r="13" spans="2:8" x14ac:dyDescent="0.2">
      <c r="B13" s="9">
        <v>7</v>
      </c>
      <c r="C13" s="9" t="s">
        <v>853</v>
      </c>
      <c r="E13" s="9">
        <v>8</v>
      </c>
      <c r="F13" s="10">
        <v>1</v>
      </c>
      <c r="G13" s="14" t="s">
        <v>846</v>
      </c>
      <c r="H13" s="14">
        <v>0</v>
      </c>
    </row>
    <row r="14" spans="2:8" x14ac:dyDescent="0.2">
      <c r="B14" s="9">
        <v>8</v>
      </c>
      <c r="C14" s="9" t="s">
        <v>854</v>
      </c>
      <c r="E14" s="9">
        <v>9</v>
      </c>
      <c r="F14" s="10">
        <v>1</v>
      </c>
      <c r="G14" s="14" t="s">
        <v>846</v>
      </c>
      <c r="H14" s="14">
        <v>0</v>
      </c>
    </row>
    <row r="15" spans="2:8" x14ac:dyDescent="0.2">
      <c r="B15" s="9">
        <v>9</v>
      </c>
      <c r="C15" s="9" t="s">
        <v>855</v>
      </c>
      <c r="E15" s="9">
        <v>10</v>
      </c>
      <c r="F15" s="10">
        <v>1</v>
      </c>
      <c r="G15" s="14" t="s">
        <v>846</v>
      </c>
      <c r="H15" s="14">
        <v>0</v>
      </c>
    </row>
    <row r="16" spans="2:8" x14ac:dyDescent="0.2">
      <c r="B16" s="9">
        <v>10</v>
      </c>
      <c r="C16" s="9" t="s">
        <v>856</v>
      </c>
      <c r="E16" s="9">
        <v>11</v>
      </c>
      <c r="F16" s="10">
        <v>1</v>
      </c>
      <c r="G16" s="14" t="s">
        <v>846</v>
      </c>
      <c r="H16" s="14">
        <v>0</v>
      </c>
    </row>
    <row r="17" spans="2:8" x14ac:dyDescent="0.2">
      <c r="B17" s="9">
        <v>11</v>
      </c>
      <c r="C17" s="9" t="s">
        <v>857</v>
      </c>
      <c r="E17" s="9">
        <v>12</v>
      </c>
      <c r="F17" s="10">
        <v>1</v>
      </c>
      <c r="G17" s="14" t="s">
        <v>846</v>
      </c>
      <c r="H17" s="14">
        <v>0</v>
      </c>
    </row>
    <row r="18" spans="2:8" x14ac:dyDescent="0.2">
      <c r="B18" s="9">
        <v>12</v>
      </c>
      <c r="C18" s="9" t="s">
        <v>858</v>
      </c>
      <c r="E18" s="9">
        <v>13</v>
      </c>
      <c r="F18" s="10">
        <v>1</v>
      </c>
      <c r="G18" s="14" t="s">
        <v>846</v>
      </c>
      <c r="H18" s="14">
        <v>0</v>
      </c>
    </row>
    <row r="19" spans="2:8" x14ac:dyDescent="0.2">
      <c r="E19" s="9">
        <v>14</v>
      </c>
      <c r="F19" s="10">
        <v>1</v>
      </c>
      <c r="G19" s="14" t="s">
        <v>846</v>
      </c>
      <c r="H19" s="14">
        <v>0</v>
      </c>
    </row>
    <row r="20" spans="2:8" x14ac:dyDescent="0.2">
      <c r="E20" s="9">
        <v>15</v>
      </c>
      <c r="F20" s="10">
        <v>1</v>
      </c>
      <c r="G20" s="14" t="s">
        <v>846</v>
      </c>
      <c r="H20" s="14">
        <v>0</v>
      </c>
    </row>
    <row r="21" spans="2:8" x14ac:dyDescent="0.2">
      <c r="E21" s="9">
        <v>16</v>
      </c>
      <c r="F21" s="10">
        <v>1</v>
      </c>
      <c r="G21" s="14" t="s">
        <v>846</v>
      </c>
      <c r="H21" s="14">
        <v>0</v>
      </c>
    </row>
    <row r="22" spans="2:8" x14ac:dyDescent="0.2">
      <c r="E22" s="9">
        <v>17</v>
      </c>
      <c r="F22" s="10">
        <v>1</v>
      </c>
      <c r="G22" s="14" t="s">
        <v>846</v>
      </c>
      <c r="H22" s="14">
        <v>0</v>
      </c>
    </row>
    <row r="23" spans="2:8" x14ac:dyDescent="0.2">
      <c r="E23" s="9">
        <v>18</v>
      </c>
      <c r="F23" s="10">
        <v>1</v>
      </c>
      <c r="G23" s="14" t="s">
        <v>846</v>
      </c>
      <c r="H23" s="14">
        <v>0</v>
      </c>
    </row>
    <row r="24" spans="2:8" x14ac:dyDescent="0.2">
      <c r="E24" s="9">
        <v>19</v>
      </c>
      <c r="F24" s="10">
        <v>1</v>
      </c>
      <c r="G24" s="14" t="s">
        <v>846</v>
      </c>
      <c r="H24" s="14">
        <v>0</v>
      </c>
    </row>
    <row r="25" spans="2:8" x14ac:dyDescent="0.2">
      <c r="E25" s="9">
        <v>20</v>
      </c>
      <c r="F25" s="10">
        <v>1</v>
      </c>
      <c r="G25" s="14" t="s">
        <v>846</v>
      </c>
      <c r="H25" s="14">
        <v>0</v>
      </c>
    </row>
    <row r="26" spans="2:8" x14ac:dyDescent="0.2">
      <c r="E26" s="9">
        <v>21</v>
      </c>
      <c r="F26" s="10">
        <v>1</v>
      </c>
      <c r="G26" s="14" t="s">
        <v>846</v>
      </c>
      <c r="H26" s="14">
        <v>0</v>
      </c>
    </row>
    <row r="27" spans="2:8" x14ac:dyDescent="0.2">
      <c r="E27" s="9">
        <v>22</v>
      </c>
      <c r="F27" s="10">
        <v>1</v>
      </c>
      <c r="G27" s="14" t="s">
        <v>846</v>
      </c>
      <c r="H27" s="14">
        <v>0</v>
      </c>
    </row>
    <row r="28" spans="2:8" x14ac:dyDescent="0.2">
      <c r="E28" s="9">
        <v>23</v>
      </c>
      <c r="F28" s="10">
        <v>1</v>
      </c>
      <c r="G28" s="14" t="s">
        <v>846</v>
      </c>
      <c r="H28" s="14">
        <v>0</v>
      </c>
    </row>
    <row r="29" spans="2:8" x14ac:dyDescent="0.2">
      <c r="E29" s="9">
        <v>24</v>
      </c>
      <c r="F29" s="10">
        <v>1</v>
      </c>
      <c r="G29" s="14" t="s">
        <v>846</v>
      </c>
      <c r="H29" s="14">
        <v>0</v>
      </c>
    </row>
    <row r="30" spans="2:8" x14ac:dyDescent="0.2">
      <c r="E30" s="9">
        <v>25</v>
      </c>
      <c r="F30" s="10">
        <v>1</v>
      </c>
      <c r="G30" s="14" t="s">
        <v>846</v>
      </c>
      <c r="H30" s="14">
        <v>0</v>
      </c>
    </row>
    <row r="31" spans="2:8" x14ac:dyDescent="0.2">
      <c r="E31" s="9">
        <v>26</v>
      </c>
      <c r="F31" s="10">
        <v>1</v>
      </c>
      <c r="G31" s="14" t="s">
        <v>846</v>
      </c>
      <c r="H31" s="14">
        <v>0</v>
      </c>
    </row>
    <row r="32" spans="2:8" x14ac:dyDescent="0.2">
      <c r="E32" s="9">
        <v>27</v>
      </c>
      <c r="F32" s="10">
        <v>1</v>
      </c>
      <c r="G32" s="14" t="s">
        <v>846</v>
      </c>
      <c r="H32" s="14">
        <v>0</v>
      </c>
    </row>
    <row r="33" spans="5:8" x14ac:dyDescent="0.2">
      <c r="E33" s="9">
        <v>28</v>
      </c>
      <c r="F33" s="10">
        <v>1</v>
      </c>
      <c r="G33" s="14" t="s">
        <v>846</v>
      </c>
      <c r="H33" s="14">
        <v>0</v>
      </c>
    </row>
    <row r="34" spans="5:8" x14ac:dyDescent="0.2">
      <c r="E34" s="9">
        <v>29</v>
      </c>
      <c r="F34" s="10">
        <v>1</v>
      </c>
      <c r="G34" s="14" t="s">
        <v>846</v>
      </c>
      <c r="H34" s="14">
        <v>0</v>
      </c>
    </row>
    <row r="35" spans="5:8" x14ac:dyDescent="0.2">
      <c r="E35" s="9">
        <v>30</v>
      </c>
      <c r="F35" s="10">
        <v>1</v>
      </c>
      <c r="G35" s="14" t="s">
        <v>846</v>
      </c>
      <c r="H35" s="14">
        <v>0</v>
      </c>
    </row>
    <row r="36" spans="5:8" x14ac:dyDescent="0.2">
      <c r="E36" s="9">
        <v>31</v>
      </c>
      <c r="F36" s="10">
        <v>1</v>
      </c>
      <c r="G36" s="14" t="s">
        <v>846</v>
      </c>
      <c r="H36" s="14">
        <v>0</v>
      </c>
    </row>
    <row r="37" spans="5:8" x14ac:dyDescent="0.2">
      <c r="E37" s="9">
        <v>32</v>
      </c>
      <c r="F37" s="10">
        <v>1</v>
      </c>
      <c r="G37" s="14" t="s">
        <v>846</v>
      </c>
      <c r="H37" s="14">
        <v>0</v>
      </c>
    </row>
    <row r="38" spans="5:8" x14ac:dyDescent="0.2">
      <c r="E38" s="9">
        <v>33</v>
      </c>
      <c r="F38" s="10">
        <v>1</v>
      </c>
      <c r="G38" s="14" t="s">
        <v>846</v>
      </c>
      <c r="H38" s="14">
        <v>0</v>
      </c>
    </row>
    <row r="39" spans="5:8" x14ac:dyDescent="0.2">
      <c r="E39" s="9">
        <v>34</v>
      </c>
      <c r="F39" s="10">
        <v>1</v>
      </c>
      <c r="G39" s="14" t="s">
        <v>846</v>
      </c>
      <c r="H39" s="14">
        <v>0</v>
      </c>
    </row>
    <row r="40" spans="5:8" x14ac:dyDescent="0.2">
      <c r="E40" s="9">
        <v>35</v>
      </c>
      <c r="F40" s="10">
        <v>1</v>
      </c>
      <c r="G40" s="14" t="s">
        <v>846</v>
      </c>
      <c r="H40" s="14">
        <v>0</v>
      </c>
    </row>
    <row r="41" spans="5:8" x14ac:dyDescent="0.2">
      <c r="E41" s="9">
        <v>36</v>
      </c>
      <c r="F41" s="10">
        <v>1</v>
      </c>
      <c r="G41" s="14" t="s">
        <v>846</v>
      </c>
      <c r="H41" s="14">
        <v>0</v>
      </c>
    </row>
    <row r="42" spans="5:8" x14ac:dyDescent="0.2">
      <c r="E42" s="9">
        <v>37</v>
      </c>
      <c r="F42" s="10">
        <v>1</v>
      </c>
      <c r="G42" s="14" t="s">
        <v>846</v>
      </c>
      <c r="H42" s="14">
        <v>0</v>
      </c>
    </row>
    <row r="43" spans="5:8" x14ac:dyDescent="0.2">
      <c r="E43" s="9">
        <v>38</v>
      </c>
      <c r="F43" s="10">
        <v>1</v>
      </c>
      <c r="G43" s="14" t="s">
        <v>846</v>
      </c>
      <c r="H43" s="14">
        <v>0</v>
      </c>
    </row>
    <row r="44" spans="5:8" x14ac:dyDescent="0.2">
      <c r="E44" s="9">
        <v>39</v>
      </c>
      <c r="F44" s="10">
        <v>1</v>
      </c>
      <c r="G44" s="14" t="s">
        <v>846</v>
      </c>
      <c r="H44" s="14">
        <v>0</v>
      </c>
    </row>
    <row r="45" spans="5:8" x14ac:dyDescent="0.2">
      <c r="E45" s="9">
        <v>40</v>
      </c>
      <c r="F45" s="10">
        <v>1</v>
      </c>
      <c r="G45" s="14" t="s">
        <v>846</v>
      </c>
      <c r="H45" s="14">
        <v>0</v>
      </c>
    </row>
    <row r="46" spans="5:8" x14ac:dyDescent="0.2">
      <c r="E46" s="9">
        <v>41</v>
      </c>
      <c r="F46" s="10">
        <v>1</v>
      </c>
      <c r="G46" s="14" t="s">
        <v>846</v>
      </c>
      <c r="H46" s="14">
        <v>0</v>
      </c>
    </row>
    <row r="47" spans="5:8" x14ac:dyDescent="0.2">
      <c r="E47" s="9">
        <v>42</v>
      </c>
      <c r="F47" s="10">
        <v>1</v>
      </c>
      <c r="G47" s="14" t="s">
        <v>846</v>
      </c>
      <c r="H47" s="14">
        <v>0</v>
      </c>
    </row>
    <row r="48" spans="5:8" x14ac:dyDescent="0.2">
      <c r="E48" s="9">
        <v>43</v>
      </c>
      <c r="F48" s="10">
        <v>1</v>
      </c>
      <c r="G48" s="14" t="s">
        <v>846</v>
      </c>
      <c r="H48" s="14">
        <v>0</v>
      </c>
    </row>
    <row r="49" spans="5:8" x14ac:dyDescent="0.2">
      <c r="E49" s="9">
        <v>44</v>
      </c>
      <c r="F49" s="10">
        <v>1</v>
      </c>
      <c r="G49" s="14" t="s">
        <v>846</v>
      </c>
      <c r="H49" s="14">
        <v>0</v>
      </c>
    </row>
    <row r="50" spans="5:8" x14ac:dyDescent="0.2">
      <c r="E50" s="9">
        <v>45</v>
      </c>
      <c r="F50" s="10">
        <v>1</v>
      </c>
      <c r="G50" s="14" t="s">
        <v>846</v>
      </c>
      <c r="H50" s="14">
        <v>0</v>
      </c>
    </row>
    <row r="51" spans="5:8" x14ac:dyDescent="0.2">
      <c r="E51" s="9">
        <v>46</v>
      </c>
      <c r="F51" s="10">
        <v>1</v>
      </c>
      <c r="G51" s="14" t="s">
        <v>846</v>
      </c>
      <c r="H51" s="14">
        <v>0</v>
      </c>
    </row>
    <row r="52" spans="5:8" x14ac:dyDescent="0.2">
      <c r="E52" s="9">
        <v>47</v>
      </c>
      <c r="F52" s="10">
        <v>1</v>
      </c>
      <c r="G52" s="14" t="s">
        <v>846</v>
      </c>
      <c r="H52" s="14">
        <v>0</v>
      </c>
    </row>
    <row r="53" spans="5:8" x14ac:dyDescent="0.2">
      <c r="E53" s="9">
        <v>48</v>
      </c>
      <c r="F53" s="10">
        <v>1</v>
      </c>
      <c r="G53" s="14" t="s">
        <v>846</v>
      </c>
      <c r="H53" s="14">
        <v>0</v>
      </c>
    </row>
    <row r="54" spans="5:8" x14ac:dyDescent="0.2">
      <c r="E54" s="9">
        <v>49</v>
      </c>
      <c r="F54" s="10">
        <v>1</v>
      </c>
      <c r="G54" s="14" t="s">
        <v>846</v>
      </c>
      <c r="H54" s="14">
        <v>0</v>
      </c>
    </row>
    <row r="55" spans="5:8" x14ac:dyDescent="0.2">
      <c r="E55" s="9">
        <v>50</v>
      </c>
      <c r="F55" s="10">
        <v>1</v>
      </c>
      <c r="G55" s="14" t="s">
        <v>846</v>
      </c>
      <c r="H55" s="14">
        <v>0</v>
      </c>
    </row>
    <row r="56" spans="5:8" x14ac:dyDescent="0.2">
      <c r="E56" s="9">
        <v>51</v>
      </c>
      <c r="F56" s="10">
        <v>1</v>
      </c>
      <c r="G56" s="14" t="s">
        <v>846</v>
      </c>
      <c r="H56" s="14">
        <v>0</v>
      </c>
    </row>
    <row r="57" spans="5:8" x14ac:dyDescent="0.2">
      <c r="E57" s="9">
        <v>52</v>
      </c>
      <c r="F57" s="10">
        <v>1</v>
      </c>
      <c r="G57" s="14" t="s">
        <v>846</v>
      </c>
      <c r="H57" s="14">
        <v>0</v>
      </c>
    </row>
    <row r="58" spans="5:8" x14ac:dyDescent="0.2">
      <c r="E58" s="9">
        <v>53</v>
      </c>
      <c r="F58" s="10">
        <v>1</v>
      </c>
      <c r="G58" s="14" t="s">
        <v>846</v>
      </c>
      <c r="H58" s="14">
        <v>0</v>
      </c>
    </row>
    <row r="59" spans="5:8" x14ac:dyDescent="0.2">
      <c r="E59" s="9">
        <v>54</v>
      </c>
      <c r="F59" s="10">
        <v>1</v>
      </c>
      <c r="G59" s="14" t="s">
        <v>846</v>
      </c>
      <c r="H59" s="14">
        <v>0</v>
      </c>
    </row>
    <row r="60" spans="5:8" x14ac:dyDescent="0.2">
      <c r="E60" s="9">
        <v>55</v>
      </c>
      <c r="F60" s="10">
        <v>1</v>
      </c>
      <c r="G60" s="14" t="s">
        <v>846</v>
      </c>
      <c r="H60" s="14">
        <v>0</v>
      </c>
    </row>
    <row r="61" spans="5:8" x14ac:dyDescent="0.2">
      <c r="E61" s="9">
        <v>56</v>
      </c>
      <c r="F61" s="10">
        <v>1</v>
      </c>
      <c r="G61" s="14" t="s">
        <v>846</v>
      </c>
      <c r="H61" s="14">
        <v>0</v>
      </c>
    </row>
    <row r="62" spans="5:8" x14ac:dyDescent="0.2">
      <c r="E62" s="9">
        <v>57</v>
      </c>
      <c r="F62" s="10">
        <v>1</v>
      </c>
      <c r="G62" s="14" t="s">
        <v>846</v>
      </c>
      <c r="H62" s="14">
        <v>0</v>
      </c>
    </row>
    <row r="63" spans="5:8" x14ac:dyDescent="0.2">
      <c r="E63" s="9">
        <v>58</v>
      </c>
      <c r="F63" s="10">
        <v>1</v>
      </c>
      <c r="G63" s="14" t="s">
        <v>846</v>
      </c>
      <c r="H63" s="14">
        <v>0</v>
      </c>
    </row>
    <row r="64" spans="5:8" x14ac:dyDescent="0.2">
      <c r="E64" s="9">
        <v>59</v>
      </c>
      <c r="F64" s="10">
        <v>1</v>
      </c>
      <c r="G64" s="14" t="s">
        <v>846</v>
      </c>
      <c r="H64" s="14">
        <v>0</v>
      </c>
    </row>
    <row r="65" spans="5:8" x14ac:dyDescent="0.2">
      <c r="E65" s="9">
        <v>60</v>
      </c>
      <c r="F65" s="10">
        <v>1</v>
      </c>
      <c r="G65" s="14" t="s">
        <v>846</v>
      </c>
      <c r="H65" s="14">
        <v>0</v>
      </c>
    </row>
    <row r="66" spans="5:8" x14ac:dyDescent="0.2">
      <c r="E66" s="9">
        <v>61</v>
      </c>
      <c r="F66" s="10">
        <v>1</v>
      </c>
      <c r="G66" s="14" t="s">
        <v>846</v>
      </c>
      <c r="H66" s="14">
        <v>0</v>
      </c>
    </row>
    <row r="67" spans="5:8" x14ac:dyDescent="0.2">
      <c r="E67" s="9">
        <v>62</v>
      </c>
      <c r="F67" s="10">
        <v>1</v>
      </c>
      <c r="G67" s="14" t="s">
        <v>846</v>
      </c>
      <c r="H67" s="14">
        <v>0</v>
      </c>
    </row>
    <row r="68" spans="5:8" x14ac:dyDescent="0.2">
      <c r="E68" s="9">
        <v>63</v>
      </c>
      <c r="F68" s="10">
        <v>1</v>
      </c>
      <c r="G68" s="14" t="s">
        <v>846</v>
      </c>
      <c r="H68" s="14">
        <v>0</v>
      </c>
    </row>
    <row r="69" spans="5:8" x14ac:dyDescent="0.2">
      <c r="E69" s="9">
        <v>64</v>
      </c>
      <c r="F69" s="10">
        <v>1</v>
      </c>
      <c r="G69" s="14" t="s">
        <v>846</v>
      </c>
      <c r="H69" s="14">
        <v>0</v>
      </c>
    </row>
    <row r="70" spans="5:8" x14ac:dyDescent="0.2">
      <c r="E70" s="9">
        <v>65</v>
      </c>
      <c r="F70" s="10">
        <v>1</v>
      </c>
      <c r="G70" s="14" t="s">
        <v>846</v>
      </c>
      <c r="H70" s="14">
        <v>0</v>
      </c>
    </row>
    <row r="71" spans="5:8" x14ac:dyDescent="0.2">
      <c r="E71" s="9">
        <v>66</v>
      </c>
      <c r="F71" s="10">
        <v>1</v>
      </c>
      <c r="G71" s="14" t="s">
        <v>846</v>
      </c>
      <c r="H71" s="14">
        <v>0</v>
      </c>
    </row>
    <row r="72" spans="5:8" x14ac:dyDescent="0.2">
      <c r="E72" s="9">
        <v>67</v>
      </c>
      <c r="F72" s="10">
        <v>1</v>
      </c>
      <c r="G72" s="14" t="s">
        <v>846</v>
      </c>
      <c r="H72" s="14">
        <v>0</v>
      </c>
    </row>
    <row r="73" spans="5:8" x14ac:dyDescent="0.2">
      <c r="E73" s="9">
        <v>68</v>
      </c>
      <c r="F73" s="10">
        <v>1</v>
      </c>
      <c r="G73" s="14" t="s">
        <v>846</v>
      </c>
      <c r="H73" s="14">
        <v>0</v>
      </c>
    </row>
    <row r="74" spans="5:8" x14ac:dyDescent="0.2">
      <c r="E74" s="9">
        <v>69</v>
      </c>
      <c r="F74" s="10">
        <v>1</v>
      </c>
      <c r="G74" s="14" t="s">
        <v>846</v>
      </c>
      <c r="H74" s="14">
        <v>0</v>
      </c>
    </row>
    <row r="75" spans="5:8" x14ac:dyDescent="0.2">
      <c r="E75" s="9">
        <v>70</v>
      </c>
      <c r="F75" s="10">
        <v>1</v>
      </c>
      <c r="G75" s="14" t="s">
        <v>846</v>
      </c>
      <c r="H75" s="14">
        <v>0</v>
      </c>
    </row>
    <row r="76" spans="5:8" x14ac:dyDescent="0.2">
      <c r="E76" s="9">
        <v>71</v>
      </c>
      <c r="F76" s="10">
        <v>1</v>
      </c>
      <c r="G76" s="14" t="s">
        <v>846</v>
      </c>
      <c r="H76" s="14">
        <v>0</v>
      </c>
    </row>
    <row r="77" spans="5:8" x14ac:dyDescent="0.2">
      <c r="E77" s="9">
        <v>72</v>
      </c>
      <c r="F77" s="10">
        <v>1</v>
      </c>
      <c r="G77" s="14" t="s">
        <v>846</v>
      </c>
      <c r="H77" s="14">
        <v>0</v>
      </c>
    </row>
    <row r="78" spans="5:8" x14ac:dyDescent="0.2">
      <c r="E78" s="9">
        <v>73</v>
      </c>
      <c r="F78" s="10">
        <v>1</v>
      </c>
      <c r="G78" s="14" t="s">
        <v>846</v>
      </c>
      <c r="H78" s="14">
        <v>0</v>
      </c>
    </row>
    <row r="79" spans="5:8" x14ac:dyDescent="0.2">
      <c r="E79" s="9">
        <v>74</v>
      </c>
      <c r="F79" s="10">
        <v>1</v>
      </c>
      <c r="G79" s="14" t="s">
        <v>846</v>
      </c>
      <c r="H79" s="14">
        <v>0</v>
      </c>
    </row>
    <row r="80" spans="5:8" x14ac:dyDescent="0.2">
      <c r="E80" s="9">
        <v>75</v>
      </c>
      <c r="F80" s="10">
        <v>1</v>
      </c>
      <c r="G80" s="14" t="s">
        <v>846</v>
      </c>
      <c r="H80" s="14">
        <v>0</v>
      </c>
    </row>
    <row r="81" spans="5:8" x14ac:dyDescent="0.2">
      <c r="E81" s="9">
        <v>76</v>
      </c>
      <c r="F81" s="10">
        <v>1</v>
      </c>
      <c r="G81" s="14" t="s">
        <v>846</v>
      </c>
      <c r="H81" s="14">
        <v>0</v>
      </c>
    </row>
    <row r="82" spans="5:8" x14ac:dyDescent="0.2">
      <c r="E82" s="9">
        <v>77</v>
      </c>
      <c r="F82" s="10">
        <v>1</v>
      </c>
      <c r="G82" s="14" t="s">
        <v>846</v>
      </c>
      <c r="H82" s="14">
        <v>0</v>
      </c>
    </row>
    <row r="83" spans="5:8" x14ac:dyDescent="0.2">
      <c r="E83" s="9">
        <v>78</v>
      </c>
      <c r="F83" s="10">
        <v>1</v>
      </c>
      <c r="G83" s="14" t="s">
        <v>846</v>
      </c>
      <c r="H83" s="14">
        <v>0</v>
      </c>
    </row>
    <row r="84" spans="5:8" x14ac:dyDescent="0.2">
      <c r="E84" s="9">
        <v>79</v>
      </c>
      <c r="F84" s="10">
        <v>1</v>
      </c>
      <c r="G84" s="14" t="s">
        <v>846</v>
      </c>
      <c r="H84" s="14">
        <v>0</v>
      </c>
    </row>
    <row r="85" spans="5:8" x14ac:dyDescent="0.2">
      <c r="E85" s="9">
        <v>80</v>
      </c>
      <c r="F85" s="10">
        <v>1</v>
      </c>
      <c r="G85" s="14" t="s">
        <v>846</v>
      </c>
      <c r="H85" s="14">
        <v>0</v>
      </c>
    </row>
    <row r="86" spans="5:8" x14ac:dyDescent="0.2">
      <c r="E86" s="9">
        <v>81</v>
      </c>
      <c r="F86" s="10">
        <v>1</v>
      </c>
      <c r="G86" s="14" t="s">
        <v>846</v>
      </c>
      <c r="H86" s="14">
        <v>0</v>
      </c>
    </row>
    <row r="87" spans="5:8" x14ac:dyDescent="0.2">
      <c r="E87" s="9">
        <v>82</v>
      </c>
      <c r="F87" s="10">
        <v>1</v>
      </c>
      <c r="G87" s="14" t="s">
        <v>846</v>
      </c>
      <c r="H87" s="14">
        <v>0</v>
      </c>
    </row>
    <row r="88" spans="5:8" x14ac:dyDescent="0.2">
      <c r="E88" s="9">
        <v>83</v>
      </c>
      <c r="F88" s="10">
        <v>1</v>
      </c>
      <c r="G88" s="14" t="s">
        <v>846</v>
      </c>
      <c r="H88" s="14">
        <v>0</v>
      </c>
    </row>
    <row r="89" spans="5:8" x14ac:dyDescent="0.2">
      <c r="E89" s="9">
        <v>84</v>
      </c>
      <c r="F89" s="10">
        <v>1</v>
      </c>
      <c r="G89" s="14" t="s">
        <v>846</v>
      </c>
      <c r="H89" s="14">
        <v>0</v>
      </c>
    </row>
    <row r="90" spans="5:8" x14ac:dyDescent="0.2">
      <c r="E90" s="9">
        <v>85</v>
      </c>
      <c r="F90" s="10">
        <v>1</v>
      </c>
      <c r="G90" s="14" t="s">
        <v>846</v>
      </c>
      <c r="H90" s="14">
        <v>0</v>
      </c>
    </row>
    <row r="91" spans="5:8" x14ac:dyDescent="0.2">
      <c r="E91" s="9">
        <v>86</v>
      </c>
      <c r="F91" s="10">
        <v>1</v>
      </c>
      <c r="G91" s="14" t="s">
        <v>846</v>
      </c>
      <c r="H91" s="14">
        <v>0</v>
      </c>
    </row>
    <row r="92" spans="5:8" x14ac:dyDescent="0.2">
      <c r="E92" s="9">
        <v>87</v>
      </c>
      <c r="F92" s="10">
        <v>1</v>
      </c>
      <c r="G92" s="14" t="s">
        <v>846</v>
      </c>
      <c r="H92" s="14">
        <v>0</v>
      </c>
    </row>
    <row r="93" spans="5:8" x14ac:dyDescent="0.2">
      <c r="E93" s="9">
        <v>88</v>
      </c>
      <c r="F93" s="10">
        <v>1</v>
      </c>
      <c r="G93" s="14" t="s">
        <v>846</v>
      </c>
      <c r="H93" s="14">
        <v>0</v>
      </c>
    </row>
    <row r="94" spans="5:8" x14ac:dyDescent="0.2">
      <c r="E94" s="9">
        <v>89</v>
      </c>
      <c r="F94" s="10">
        <v>1</v>
      </c>
      <c r="G94" s="14" t="s">
        <v>846</v>
      </c>
      <c r="H94" s="14">
        <v>0</v>
      </c>
    </row>
    <row r="95" spans="5:8" x14ac:dyDescent="0.2">
      <c r="E95" s="9">
        <v>90</v>
      </c>
      <c r="F95" s="10">
        <v>1</v>
      </c>
      <c r="G95" s="14" t="s">
        <v>846</v>
      </c>
      <c r="H95" s="14">
        <v>0</v>
      </c>
    </row>
    <row r="96" spans="5:8" x14ac:dyDescent="0.2">
      <c r="E96" s="9">
        <v>91</v>
      </c>
      <c r="F96" s="10">
        <v>1</v>
      </c>
      <c r="G96" s="14" t="s">
        <v>846</v>
      </c>
      <c r="H96" s="14">
        <v>0</v>
      </c>
    </row>
    <row r="97" spans="5:8" x14ac:dyDescent="0.2">
      <c r="E97" s="9">
        <v>92</v>
      </c>
      <c r="F97" s="10">
        <v>1</v>
      </c>
      <c r="G97" s="14" t="s">
        <v>846</v>
      </c>
      <c r="H97" s="14">
        <v>0</v>
      </c>
    </row>
    <row r="98" spans="5:8" x14ac:dyDescent="0.2">
      <c r="E98" s="9">
        <v>93</v>
      </c>
      <c r="F98" s="10">
        <v>1</v>
      </c>
      <c r="G98" s="14" t="s">
        <v>846</v>
      </c>
      <c r="H98" s="14">
        <v>0</v>
      </c>
    </row>
    <row r="99" spans="5:8" x14ac:dyDescent="0.2">
      <c r="E99" s="9">
        <v>94</v>
      </c>
      <c r="F99" s="10">
        <v>1</v>
      </c>
      <c r="G99" s="14" t="s">
        <v>846</v>
      </c>
      <c r="H99" s="14">
        <v>0</v>
      </c>
    </row>
    <row r="100" spans="5:8" x14ac:dyDescent="0.2">
      <c r="E100" s="9">
        <v>95</v>
      </c>
      <c r="F100" s="10">
        <v>1</v>
      </c>
      <c r="G100" s="14" t="s">
        <v>846</v>
      </c>
      <c r="H100" s="14">
        <v>0</v>
      </c>
    </row>
    <row r="101" spans="5:8" x14ac:dyDescent="0.2">
      <c r="E101" s="9">
        <v>96</v>
      </c>
      <c r="F101" s="10">
        <v>1</v>
      </c>
      <c r="G101" s="14" t="s">
        <v>846</v>
      </c>
      <c r="H101" s="14">
        <v>0</v>
      </c>
    </row>
    <row r="102" spans="5:8" x14ac:dyDescent="0.2">
      <c r="E102" s="9">
        <v>97</v>
      </c>
      <c r="F102" s="10">
        <v>1</v>
      </c>
      <c r="G102" s="14" t="s">
        <v>846</v>
      </c>
      <c r="H102" s="14">
        <v>0</v>
      </c>
    </row>
    <row r="103" spans="5:8" x14ac:dyDescent="0.2">
      <c r="E103" s="9">
        <v>98</v>
      </c>
      <c r="F103" s="10">
        <v>1</v>
      </c>
      <c r="G103" s="14" t="s">
        <v>846</v>
      </c>
      <c r="H103" s="14">
        <v>0</v>
      </c>
    </row>
    <row r="104" spans="5:8" x14ac:dyDescent="0.2">
      <c r="E104" s="9">
        <v>99</v>
      </c>
      <c r="F104" s="10">
        <v>1</v>
      </c>
      <c r="G104" s="14" t="s">
        <v>846</v>
      </c>
      <c r="H104" s="14">
        <v>0</v>
      </c>
    </row>
    <row r="105" spans="5:8" x14ac:dyDescent="0.2">
      <c r="E105" s="9">
        <v>100</v>
      </c>
      <c r="F105" s="10">
        <v>1</v>
      </c>
      <c r="G105" s="14" t="s">
        <v>846</v>
      </c>
      <c r="H105" s="14">
        <v>0</v>
      </c>
    </row>
    <row r="106" spans="5:8" x14ac:dyDescent="0.2">
      <c r="E106" s="9">
        <v>101</v>
      </c>
      <c r="F106" s="10">
        <f t="shared" ref="F106:F169" ca="1" si="0">RANDBETWEEN(70,100)/100</f>
        <v>0.87</v>
      </c>
      <c r="G106" s="14" t="s">
        <v>846</v>
      </c>
      <c r="H106" s="14">
        <v>0</v>
      </c>
    </row>
    <row r="107" spans="5:8" x14ac:dyDescent="0.2">
      <c r="E107" s="9">
        <v>102</v>
      </c>
      <c r="F107" s="10">
        <f t="shared" ca="1" si="0"/>
        <v>0.81</v>
      </c>
      <c r="G107" s="14" t="s">
        <v>846</v>
      </c>
      <c r="H107" s="14">
        <f ca="1">RANDBETWEEN(1,30)</f>
        <v>29</v>
      </c>
    </row>
    <row r="108" spans="5:8" x14ac:dyDescent="0.2">
      <c r="E108" s="9">
        <v>103</v>
      </c>
      <c r="F108" s="10">
        <f t="shared" ca="1" si="0"/>
        <v>0.74</v>
      </c>
      <c r="G108" s="14" t="s">
        <v>846</v>
      </c>
      <c r="H108" s="14">
        <f t="shared" ref="H108:H171" ca="1" si="1">RANDBETWEEN(1,30)</f>
        <v>9</v>
      </c>
    </row>
    <row r="109" spans="5:8" x14ac:dyDescent="0.2">
      <c r="E109" s="9">
        <v>104</v>
      </c>
      <c r="F109" s="10">
        <f t="shared" ca="1" si="0"/>
        <v>0.75</v>
      </c>
      <c r="G109" s="14" t="s">
        <v>846</v>
      </c>
      <c r="H109" s="14">
        <f t="shared" ca="1" si="1"/>
        <v>5</v>
      </c>
    </row>
    <row r="110" spans="5:8" x14ac:dyDescent="0.2">
      <c r="E110" s="9">
        <v>105</v>
      </c>
      <c r="F110" s="10">
        <f t="shared" ca="1" si="0"/>
        <v>0.97</v>
      </c>
      <c r="G110" s="14" t="s">
        <v>846</v>
      </c>
      <c r="H110" s="14">
        <f t="shared" ca="1" si="1"/>
        <v>18</v>
      </c>
    </row>
    <row r="111" spans="5:8" x14ac:dyDescent="0.2">
      <c r="E111" s="9">
        <v>106</v>
      </c>
      <c r="F111" s="10">
        <f t="shared" ca="1" si="0"/>
        <v>0.91</v>
      </c>
      <c r="G111" s="14" t="s">
        <v>846</v>
      </c>
      <c r="H111" s="14">
        <f t="shared" ca="1" si="1"/>
        <v>10</v>
      </c>
    </row>
    <row r="112" spans="5:8" x14ac:dyDescent="0.2">
      <c r="E112" s="9">
        <v>107</v>
      </c>
      <c r="F112" s="10">
        <f t="shared" ca="1" si="0"/>
        <v>0.72</v>
      </c>
      <c r="G112" s="14" t="s">
        <v>846</v>
      </c>
      <c r="H112" s="14">
        <f t="shared" ca="1" si="1"/>
        <v>19</v>
      </c>
    </row>
    <row r="113" spans="5:8" x14ac:dyDescent="0.2">
      <c r="E113" s="9">
        <v>108</v>
      </c>
      <c r="F113" s="10">
        <f t="shared" ca="1" si="0"/>
        <v>1</v>
      </c>
      <c r="G113" s="14" t="s">
        <v>846</v>
      </c>
      <c r="H113" s="14">
        <f t="shared" ca="1" si="1"/>
        <v>8</v>
      </c>
    </row>
    <row r="114" spans="5:8" x14ac:dyDescent="0.2">
      <c r="E114" s="9">
        <v>109</v>
      </c>
      <c r="F114" s="10">
        <f t="shared" ca="1" si="0"/>
        <v>0.89</v>
      </c>
      <c r="G114" s="14" t="s">
        <v>846</v>
      </c>
      <c r="H114" s="14">
        <f t="shared" ca="1" si="1"/>
        <v>17</v>
      </c>
    </row>
    <row r="115" spans="5:8" x14ac:dyDescent="0.2">
      <c r="E115" s="9">
        <v>110</v>
      </c>
      <c r="F115" s="10">
        <f t="shared" ca="1" si="0"/>
        <v>0.84</v>
      </c>
      <c r="G115" s="14" t="s">
        <v>846</v>
      </c>
      <c r="H115" s="14">
        <f t="shared" ca="1" si="1"/>
        <v>16</v>
      </c>
    </row>
    <row r="116" spans="5:8" x14ac:dyDescent="0.2">
      <c r="E116" s="9">
        <v>111</v>
      </c>
      <c r="F116" s="10">
        <f t="shared" ca="1" si="0"/>
        <v>0.87</v>
      </c>
      <c r="G116" s="14" t="s">
        <v>846</v>
      </c>
      <c r="H116" s="14">
        <f t="shared" ca="1" si="1"/>
        <v>24</v>
      </c>
    </row>
    <row r="117" spans="5:8" x14ac:dyDescent="0.2">
      <c r="E117" s="9">
        <v>112</v>
      </c>
      <c r="F117" s="10">
        <f t="shared" ca="1" si="0"/>
        <v>0.82</v>
      </c>
      <c r="G117" s="14" t="s">
        <v>846</v>
      </c>
      <c r="H117" s="14">
        <f t="shared" ca="1" si="1"/>
        <v>10</v>
      </c>
    </row>
    <row r="118" spans="5:8" x14ac:dyDescent="0.2">
      <c r="E118" s="9">
        <v>113</v>
      </c>
      <c r="F118" s="10">
        <f t="shared" ca="1" si="0"/>
        <v>0.73</v>
      </c>
      <c r="G118" s="14" t="s">
        <v>846</v>
      </c>
      <c r="H118" s="14">
        <f t="shared" ca="1" si="1"/>
        <v>23</v>
      </c>
    </row>
    <row r="119" spans="5:8" x14ac:dyDescent="0.2">
      <c r="E119" s="9">
        <v>114</v>
      </c>
      <c r="F119" s="10">
        <f t="shared" ca="1" si="0"/>
        <v>0.8</v>
      </c>
      <c r="G119" s="14" t="s">
        <v>846</v>
      </c>
      <c r="H119" s="14">
        <f t="shared" ca="1" si="1"/>
        <v>9</v>
      </c>
    </row>
    <row r="120" spans="5:8" x14ac:dyDescent="0.2">
      <c r="E120" s="9">
        <v>115</v>
      </c>
      <c r="F120" s="10">
        <f t="shared" ca="1" si="0"/>
        <v>0.75</v>
      </c>
      <c r="G120" s="14" t="s">
        <v>846</v>
      </c>
      <c r="H120" s="14">
        <f t="shared" ca="1" si="1"/>
        <v>20</v>
      </c>
    </row>
    <row r="121" spans="5:8" x14ac:dyDescent="0.2">
      <c r="E121" s="9">
        <v>116</v>
      </c>
      <c r="F121" s="10">
        <f t="shared" ca="1" si="0"/>
        <v>0.83</v>
      </c>
      <c r="G121" s="14" t="s">
        <v>846</v>
      </c>
      <c r="H121" s="14">
        <f t="shared" ca="1" si="1"/>
        <v>22</v>
      </c>
    </row>
    <row r="122" spans="5:8" x14ac:dyDescent="0.2">
      <c r="E122" s="9">
        <v>117</v>
      </c>
      <c r="F122" s="10">
        <f t="shared" ca="1" si="0"/>
        <v>0.8</v>
      </c>
      <c r="G122" s="14" t="s">
        <v>846</v>
      </c>
      <c r="H122" s="14">
        <f t="shared" ca="1" si="1"/>
        <v>7</v>
      </c>
    </row>
    <row r="123" spans="5:8" x14ac:dyDescent="0.2">
      <c r="E123" s="9">
        <v>118</v>
      </c>
      <c r="F123" s="10">
        <f t="shared" ca="1" si="0"/>
        <v>0.76</v>
      </c>
      <c r="G123" s="14" t="s">
        <v>846</v>
      </c>
      <c r="H123" s="14">
        <f t="shared" ca="1" si="1"/>
        <v>1</v>
      </c>
    </row>
    <row r="124" spans="5:8" x14ac:dyDescent="0.2">
      <c r="E124" s="9">
        <v>119</v>
      </c>
      <c r="F124" s="10">
        <f t="shared" ca="1" si="0"/>
        <v>0.71</v>
      </c>
      <c r="G124" s="14" t="s">
        <v>846</v>
      </c>
      <c r="H124" s="14">
        <f t="shared" ca="1" si="1"/>
        <v>24</v>
      </c>
    </row>
    <row r="125" spans="5:8" x14ac:dyDescent="0.2">
      <c r="E125" s="9">
        <v>120</v>
      </c>
      <c r="F125" s="10">
        <f t="shared" ca="1" si="0"/>
        <v>0.99</v>
      </c>
      <c r="G125" s="14" t="s">
        <v>846</v>
      </c>
      <c r="H125" s="14">
        <f t="shared" ca="1" si="1"/>
        <v>5</v>
      </c>
    </row>
    <row r="126" spans="5:8" x14ac:dyDescent="0.2">
      <c r="E126" s="9">
        <v>121</v>
      </c>
      <c r="F126" s="10">
        <f t="shared" ca="1" si="0"/>
        <v>0.97</v>
      </c>
      <c r="G126" s="14" t="s">
        <v>846</v>
      </c>
      <c r="H126" s="14">
        <f t="shared" ca="1" si="1"/>
        <v>21</v>
      </c>
    </row>
    <row r="127" spans="5:8" x14ac:dyDescent="0.2">
      <c r="E127" s="9">
        <v>122</v>
      </c>
      <c r="F127" s="10">
        <f t="shared" ca="1" si="0"/>
        <v>0.98</v>
      </c>
      <c r="G127" s="14" t="s">
        <v>846</v>
      </c>
      <c r="H127" s="14">
        <f t="shared" ca="1" si="1"/>
        <v>12</v>
      </c>
    </row>
    <row r="128" spans="5:8" x14ac:dyDescent="0.2">
      <c r="E128" s="9">
        <v>123</v>
      </c>
      <c r="F128" s="10">
        <f t="shared" ca="1" si="0"/>
        <v>0.94</v>
      </c>
      <c r="G128" s="14" t="s">
        <v>846</v>
      </c>
      <c r="H128" s="14">
        <f t="shared" ca="1" si="1"/>
        <v>24</v>
      </c>
    </row>
    <row r="129" spans="5:8" x14ac:dyDescent="0.2">
      <c r="E129" s="9">
        <v>124</v>
      </c>
      <c r="F129" s="10">
        <f t="shared" ca="1" si="0"/>
        <v>0.89</v>
      </c>
      <c r="G129" s="14" t="s">
        <v>846</v>
      </c>
      <c r="H129" s="14">
        <f t="shared" ca="1" si="1"/>
        <v>3</v>
      </c>
    </row>
    <row r="130" spans="5:8" x14ac:dyDescent="0.2">
      <c r="E130" s="9">
        <v>125</v>
      </c>
      <c r="F130" s="10">
        <f t="shared" ca="1" si="0"/>
        <v>0.83</v>
      </c>
      <c r="G130" s="14" t="s">
        <v>846</v>
      </c>
      <c r="H130" s="14">
        <f t="shared" ca="1" si="1"/>
        <v>1</v>
      </c>
    </row>
    <row r="131" spans="5:8" x14ac:dyDescent="0.2">
      <c r="E131" s="9">
        <v>126</v>
      </c>
      <c r="F131" s="10">
        <f t="shared" ca="1" si="0"/>
        <v>0.78</v>
      </c>
      <c r="G131" s="14" t="s">
        <v>846</v>
      </c>
      <c r="H131" s="14">
        <f t="shared" ca="1" si="1"/>
        <v>29</v>
      </c>
    </row>
    <row r="132" spans="5:8" x14ac:dyDescent="0.2">
      <c r="E132" s="9">
        <v>127</v>
      </c>
      <c r="F132" s="10">
        <f t="shared" ca="1" si="0"/>
        <v>0.79</v>
      </c>
      <c r="G132" s="14" t="s">
        <v>846</v>
      </c>
      <c r="H132" s="14">
        <f t="shared" ca="1" si="1"/>
        <v>17</v>
      </c>
    </row>
    <row r="133" spans="5:8" x14ac:dyDescent="0.2">
      <c r="E133" s="9">
        <v>128</v>
      </c>
      <c r="F133" s="10">
        <f t="shared" ca="1" si="0"/>
        <v>0.82</v>
      </c>
      <c r="G133" s="14" t="s">
        <v>846</v>
      </c>
      <c r="H133" s="14">
        <f t="shared" ca="1" si="1"/>
        <v>22</v>
      </c>
    </row>
    <row r="134" spans="5:8" x14ac:dyDescent="0.2">
      <c r="E134" s="9">
        <v>129</v>
      </c>
      <c r="F134" s="10">
        <f t="shared" ca="1" si="0"/>
        <v>1</v>
      </c>
      <c r="G134" s="14" t="s">
        <v>846</v>
      </c>
      <c r="H134" s="14">
        <f t="shared" ca="1" si="1"/>
        <v>4</v>
      </c>
    </row>
    <row r="135" spans="5:8" x14ac:dyDescent="0.2">
      <c r="E135" s="9">
        <v>130</v>
      </c>
      <c r="F135" s="10">
        <f t="shared" ca="1" si="0"/>
        <v>0.88</v>
      </c>
      <c r="G135" s="14" t="s">
        <v>846</v>
      </c>
      <c r="H135" s="14">
        <f t="shared" ca="1" si="1"/>
        <v>24</v>
      </c>
    </row>
    <row r="136" spans="5:8" x14ac:dyDescent="0.2">
      <c r="E136" s="9">
        <v>131</v>
      </c>
      <c r="F136" s="10">
        <f t="shared" ca="1" si="0"/>
        <v>0.72</v>
      </c>
      <c r="G136" s="14" t="s">
        <v>846</v>
      </c>
      <c r="H136" s="14">
        <f t="shared" ca="1" si="1"/>
        <v>16</v>
      </c>
    </row>
    <row r="137" spans="5:8" x14ac:dyDescent="0.2">
      <c r="E137" s="9">
        <v>132</v>
      </c>
      <c r="F137" s="10">
        <f t="shared" ca="1" si="0"/>
        <v>0.78</v>
      </c>
      <c r="G137" s="14" t="s">
        <v>846</v>
      </c>
      <c r="H137" s="14">
        <f t="shared" ca="1" si="1"/>
        <v>25</v>
      </c>
    </row>
    <row r="138" spans="5:8" x14ac:dyDescent="0.2">
      <c r="E138" s="9">
        <v>133</v>
      </c>
      <c r="F138" s="10">
        <f t="shared" ca="1" si="0"/>
        <v>0.75</v>
      </c>
      <c r="G138" s="14" t="s">
        <v>846</v>
      </c>
      <c r="H138" s="14">
        <f t="shared" ca="1" si="1"/>
        <v>4</v>
      </c>
    </row>
    <row r="139" spans="5:8" x14ac:dyDescent="0.2">
      <c r="E139" s="9">
        <v>134</v>
      </c>
      <c r="F139" s="10">
        <f t="shared" ca="1" si="0"/>
        <v>0.96</v>
      </c>
      <c r="G139" s="14" t="s">
        <v>846</v>
      </c>
      <c r="H139" s="14">
        <f t="shared" ca="1" si="1"/>
        <v>6</v>
      </c>
    </row>
    <row r="140" spans="5:8" x14ac:dyDescent="0.2">
      <c r="E140" s="9">
        <v>135</v>
      </c>
      <c r="F140" s="10">
        <f t="shared" ca="1" si="0"/>
        <v>0.76</v>
      </c>
      <c r="G140" s="14" t="s">
        <v>846</v>
      </c>
      <c r="H140" s="14">
        <f t="shared" ca="1" si="1"/>
        <v>25</v>
      </c>
    </row>
    <row r="141" spans="5:8" x14ac:dyDescent="0.2">
      <c r="E141" s="9">
        <v>136</v>
      </c>
      <c r="F141" s="10">
        <f t="shared" ca="1" si="0"/>
        <v>0.86</v>
      </c>
      <c r="G141" s="14" t="s">
        <v>846</v>
      </c>
      <c r="H141" s="14">
        <f t="shared" ca="1" si="1"/>
        <v>11</v>
      </c>
    </row>
    <row r="142" spans="5:8" x14ac:dyDescent="0.2">
      <c r="E142" s="9">
        <v>137</v>
      </c>
      <c r="F142" s="10">
        <f t="shared" ca="1" si="0"/>
        <v>0.88</v>
      </c>
      <c r="G142" s="14" t="s">
        <v>846</v>
      </c>
      <c r="H142" s="14">
        <f t="shared" ca="1" si="1"/>
        <v>7</v>
      </c>
    </row>
    <row r="143" spans="5:8" x14ac:dyDescent="0.2">
      <c r="E143" s="9">
        <v>138</v>
      </c>
      <c r="F143" s="10">
        <f t="shared" ca="1" si="0"/>
        <v>0.7</v>
      </c>
      <c r="G143" s="14" t="s">
        <v>846</v>
      </c>
      <c r="H143" s="14">
        <f t="shared" ca="1" si="1"/>
        <v>29</v>
      </c>
    </row>
    <row r="144" spans="5:8" x14ac:dyDescent="0.2">
      <c r="E144" s="9">
        <v>139</v>
      </c>
      <c r="F144" s="10">
        <f t="shared" ca="1" si="0"/>
        <v>0.71</v>
      </c>
      <c r="G144" s="14" t="s">
        <v>846</v>
      </c>
      <c r="H144" s="14">
        <f t="shared" ca="1" si="1"/>
        <v>9</v>
      </c>
    </row>
    <row r="145" spans="5:8" x14ac:dyDescent="0.2">
      <c r="E145" s="9">
        <v>140</v>
      </c>
      <c r="F145" s="10">
        <f t="shared" ca="1" si="0"/>
        <v>0.98</v>
      </c>
      <c r="G145" s="14" t="s">
        <v>846</v>
      </c>
      <c r="H145" s="14">
        <f t="shared" ca="1" si="1"/>
        <v>9</v>
      </c>
    </row>
    <row r="146" spans="5:8" x14ac:dyDescent="0.2">
      <c r="E146" s="9">
        <v>141</v>
      </c>
      <c r="F146" s="10">
        <f t="shared" ca="1" si="0"/>
        <v>0.71</v>
      </c>
      <c r="G146" s="14" t="s">
        <v>846</v>
      </c>
      <c r="H146" s="14">
        <f t="shared" ca="1" si="1"/>
        <v>2</v>
      </c>
    </row>
    <row r="147" spans="5:8" x14ac:dyDescent="0.2">
      <c r="E147" s="9">
        <v>142</v>
      </c>
      <c r="F147" s="10">
        <f t="shared" ca="1" si="0"/>
        <v>0.72</v>
      </c>
      <c r="G147" s="14" t="s">
        <v>846</v>
      </c>
      <c r="H147" s="14">
        <f t="shared" ca="1" si="1"/>
        <v>12</v>
      </c>
    </row>
    <row r="148" spans="5:8" x14ac:dyDescent="0.2">
      <c r="E148" s="9">
        <v>143</v>
      </c>
      <c r="F148" s="10">
        <f t="shared" ca="1" si="0"/>
        <v>0.76</v>
      </c>
      <c r="G148" s="14" t="s">
        <v>846</v>
      </c>
      <c r="H148" s="14">
        <f t="shared" ca="1" si="1"/>
        <v>17</v>
      </c>
    </row>
    <row r="149" spans="5:8" x14ac:dyDescent="0.2">
      <c r="E149" s="9">
        <v>144</v>
      </c>
      <c r="F149" s="10">
        <f t="shared" ca="1" si="0"/>
        <v>0.82</v>
      </c>
      <c r="G149" s="14" t="s">
        <v>846</v>
      </c>
      <c r="H149" s="14">
        <f t="shared" ca="1" si="1"/>
        <v>12</v>
      </c>
    </row>
    <row r="150" spans="5:8" x14ac:dyDescent="0.2">
      <c r="E150" s="9">
        <v>145</v>
      </c>
      <c r="F150" s="10">
        <f t="shared" ca="1" si="0"/>
        <v>0.79</v>
      </c>
      <c r="G150" s="14" t="s">
        <v>846</v>
      </c>
      <c r="H150" s="14">
        <f t="shared" ca="1" si="1"/>
        <v>17</v>
      </c>
    </row>
    <row r="151" spans="5:8" x14ac:dyDescent="0.2">
      <c r="E151" s="9">
        <v>146</v>
      </c>
      <c r="F151" s="10">
        <f t="shared" ca="1" si="0"/>
        <v>0.94</v>
      </c>
      <c r="G151" s="14" t="s">
        <v>846</v>
      </c>
      <c r="H151" s="14">
        <f t="shared" ca="1" si="1"/>
        <v>10</v>
      </c>
    </row>
    <row r="152" spans="5:8" x14ac:dyDescent="0.2">
      <c r="E152" s="9">
        <v>147</v>
      </c>
      <c r="F152" s="10">
        <f t="shared" ca="1" si="0"/>
        <v>0.86</v>
      </c>
      <c r="G152" s="14" t="s">
        <v>846</v>
      </c>
      <c r="H152" s="14">
        <f t="shared" ca="1" si="1"/>
        <v>28</v>
      </c>
    </row>
    <row r="153" spans="5:8" x14ac:dyDescent="0.2">
      <c r="E153" s="9">
        <v>148</v>
      </c>
      <c r="F153" s="10">
        <f t="shared" ca="1" si="0"/>
        <v>0.72</v>
      </c>
      <c r="G153" s="14" t="s">
        <v>846</v>
      </c>
      <c r="H153" s="14">
        <f t="shared" ca="1" si="1"/>
        <v>5</v>
      </c>
    </row>
    <row r="154" spans="5:8" x14ac:dyDescent="0.2">
      <c r="E154" s="9">
        <v>149</v>
      </c>
      <c r="F154" s="10">
        <f t="shared" ca="1" si="0"/>
        <v>0.75</v>
      </c>
      <c r="G154" s="14" t="s">
        <v>846</v>
      </c>
      <c r="H154" s="14">
        <f t="shared" ca="1" si="1"/>
        <v>22</v>
      </c>
    </row>
    <row r="155" spans="5:8" x14ac:dyDescent="0.2">
      <c r="E155" s="9">
        <v>150</v>
      </c>
      <c r="F155" s="10">
        <f t="shared" ca="1" si="0"/>
        <v>0.92</v>
      </c>
      <c r="G155" s="14" t="s">
        <v>846</v>
      </c>
      <c r="H155" s="14">
        <f t="shared" ca="1" si="1"/>
        <v>2</v>
      </c>
    </row>
    <row r="156" spans="5:8" x14ac:dyDescent="0.2">
      <c r="E156" s="9">
        <v>151</v>
      </c>
      <c r="F156" s="10">
        <f t="shared" ca="1" si="0"/>
        <v>0.83</v>
      </c>
      <c r="G156" s="14" t="s">
        <v>846</v>
      </c>
      <c r="H156" s="14">
        <f t="shared" ca="1" si="1"/>
        <v>8</v>
      </c>
    </row>
    <row r="157" spans="5:8" x14ac:dyDescent="0.2">
      <c r="E157" s="9">
        <v>152</v>
      </c>
      <c r="F157" s="10">
        <f t="shared" ca="1" si="0"/>
        <v>0.93</v>
      </c>
      <c r="G157" s="14" t="s">
        <v>846</v>
      </c>
      <c r="H157" s="14">
        <f t="shared" ca="1" si="1"/>
        <v>29</v>
      </c>
    </row>
    <row r="158" spans="5:8" x14ac:dyDescent="0.2">
      <c r="E158" s="9">
        <v>153</v>
      </c>
      <c r="F158" s="10">
        <f t="shared" ca="1" si="0"/>
        <v>0.82</v>
      </c>
      <c r="G158" s="14" t="s">
        <v>846</v>
      </c>
      <c r="H158" s="14">
        <f t="shared" ca="1" si="1"/>
        <v>15</v>
      </c>
    </row>
    <row r="159" spans="5:8" x14ac:dyDescent="0.2">
      <c r="E159" s="9">
        <v>154</v>
      </c>
      <c r="F159" s="10">
        <f t="shared" ca="1" si="0"/>
        <v>0.94</v>
      </c>
      <c r="G159" s="14" t="s">
        <v>846</v>
      </c>
      <c r="H159" s="14">
        <f t="shared" ca="1" si="1"/>
        <v>20</v>
      </c>
    </row>
    <row r="160" spans="5:8" x14ac:dyDescent="0.2">
      <c r="E160" s="9">
        <v>155</v>
      </c>
      <c r="F160" s="10">
        <f t="shared" ca="1" si="0"/>
        <v>0.74</v>
      </c>
      <c r="G160" s="14" t="s">
        <v>846</v>
      </c>
      <c r="H160" s="14">
        <f t="shared" ca="1" si="1"/>
        <v>23</v>
      </c>
    </row>
    <row r="161" spans="5:8" x14ac:dyDescent="0.2">
      <c r="E161" s="9">
        <v>156</v>
      </c>
      <c r="F161" s="10">
        <f t="shared" ca="1" si="0"/>
        <v>0.9</v>
      </c>
      <c r="G161" s="14" t="s">
        <v>846</v>
      </c>
      <c r="H161" s="14">
        <f t="shared" ca="1" si="1"/>
        <v>15</v>
      </c>
    </row>
    <row r="162" spans="5:8" x14ac:dyDescent="0.2">
      <c r="E162" s="9">
        <v>157</v>
      </c>
      <c r="F162" s="10">
        <f t="shared" ca="1" si="0"/>
        <v>0.86</v>
      </c>
      <c r="G162" s="14" t="s">
        <v>846</v>
      </c>
      <c r="H162" s="14">
        <f t="shared" ca="1" si="1"/>
        <v>20</v>
      </c>
    </row>
    <row r="163" spans="5:8" x14ac:dyDescent="0.2">
      <c r="E163" s="9">
        <v>158</v>
      </c>
      <c r="F163" s="10">
        <f t="shared" ca="1" si="0"/>
        <v>0.98</v>
      </c>
      <c r="G163" s="14" t="s">
        <v>846</v>
      </c>
      <c r="H163" s="14">
        <f t="shared" ca="1" si="1"/>
        <v>9</v>
      </c>
    </row>
    <row r="164" spans="5:8" x14ac:dyDescent="0.2">
      <c r="E164" s="9">
        <v>159</v>
      </c>
      <c r="F164" s="10">
        <f t="shared" ca="1" si="0"/>
        <v>0.77</v>
      </c>
      <c r="G164" s="14" t="s">
        <v>846</v>
      </c>
      <c r="H164" s="14">
        <f t="shared" ca="1" si="1"/>
        <v>1</v>
      </c>
    </row>
    <row r="165" spans="5:8" x14ac:dyDescent="0.2">
      <c r="E165" s="9">
        <v>160</v>
      </c>
      <c r="F165" s="10">
        <f t="shared" ca="1" si="0"/>
        <v>0.96</v>
      </c>
      <c r="G165" s="14" t="s">
        <v>846</v>
      </c>
      <c r="H165" s="14">
        <f t="shared" ca="1" si="1"/>
        <v>28</v>
      </c>
    </row>
    <row r="166" spans="5:8" x14ac:dyDescent="0.2">
      <c r="E166" s="9">
        <v>161</v>
      </c>
      <c r="F166" s="10">
        <f t="shared" ca="1" si="0"/>
        <v>0.88</v>
      </c>
      <c r="G166" s="14" t="s">
        <v>846</v>
      </c>
      <c r="H166" s="14">
        <f t="shared" ca="1" si="1"/>
        <v>28</v>
      </c>
    </row>
    <row r="167" spans="5:8" x14ac:dyDescent="0.2">
      <c r="E167" s="9">
        <v>162</v>
      </c>
      <c r="F167" s="10">
        <f t="shared" ca="1" si="0"/>
        <v>0.75</v>
      </c>
      <c r="G167" s="14" t="s">
        <v>846</v>
      </c>
      <c r="H167" s="14">
        <f t="shared" ca="1" si="1"/>
        <v>3</v>
      </c>
    </row>
    <row r="168" spans="5:8" x14ac:dyDescent="0.2">
      <c r="E168" s="9">
        <v>163</v>
      </c>
      <c r="F168" s="10">
        <f t="shared" ca="1" si="0"/>
        <v>0.93</v>
      </c>
      <c r="G168" s="14" t="s">
        <v>846</v>
      </c>
      <c r="H168" s="14">
        <f t="shared" ca="1" si="1"/>
        <v>2</v>
      </c>
    </row>
    <row r="169" spans="5:8" x14ac:dyDescent="0.2">
      <c r="E169" s="9">
        <v>164</v>
      </c>
      <c r="F169" s="10">
        <f t="shared" ca="1" si="0"/>
        <v>0.94</v>
      </c>
      <c r="G169" s="14" t="s">
        <v>846</v>
      </c>
      <c r="H169" s="14">
        <f t="shared" ca="1" si="1"/>
        <v>4</v>
      </c>
    </row>
    <row r="170" spans="5:8" x14ac:dyDescent="0.2">
      <c r="E170" s="9">
        <v>165</v>
      </c>
      <c r="F170" s="10">
        <f t="shared" ref="F170:F233" ca="1" si="2">RANDBETWEEN(70,100)/100</f>
        <v>0.9</v>
      </c>
      <c r="G170" s="14" t="s">
        <v>846</v>
      </c>
      <c r="H170" s="14">
        <f t="shared" ca="1" si="1"/>
        <v>4</v>
      </c>
    </row>
    <row r="171" spans="5:8" x14ac:dyDescent="0.2">
      <c r="E171" s="9">
        <v>166</v>
      </c>
      <c r="F171" s="10">
        <f t="shared" ca="1" si="2"/>
        <v>0.95</v>
      </c>
      <c r="G171" s="14" t="s">
        <v>846</v>
      </c>
      <c r="H171" s="14">
        <f t="shared" ca="1" si="1"/>
        <v>21</v>
      </c>
    </row>
    <row r="172" spans="5:8" x14ac:dyDescent="0.2">
      <c r="E172" s="9">
        <v>167</v>
      </c>
      <c r="F172" s="10">
        <f t="shared" ca="1" si="2"/>
        <v>0.72</v>
      </c>
      <c r="G172" s="14" t="s">
        <v>846</v>
      </c>
      <c r="H172" s="14">
        <f t="shared" ref="H172:H235" ca="1" si="3">RANDBETWEEN(1,30)</f>
        <v>7</v>
      </c>
    </row>
    <row r="173" spans="5:8" x14ac:dyDescent="0.2">
      <c r="E173" s="9">
        <v>168</v>
      </c>
      <c r="F173" s="10">
        <f t="shared" ca="1" si="2"/>
        <v>0.91</v>
      </c>
      <c r="G173" s="14" t="s">
        <v>846</v>
      </c>
      <c r="H173" s="14">
        <f t="shared" ca="1" si="3"/>
        <v>6</v>
      </c>
    </row>
    <row r="174" spans="5:8" x14ac:dyDescent="0.2">
      <c r="E174" s="9">
        <v>169</v>
      </c>
      <c r="F174" s="10">
        <f t="shared" ca="1" si="2"/>
        <v>0.94</v>
      </c>
      <c r="G174" s="14" t="s">
        <v>846</v>
      </c>
      <c r="H174" s="14">
        <f t="shared" ca="1" si="3"/>
        <v>19</v>
      </c>
    </row>
    <row r="175" spans="5:8" x14ac:dyDescent="0.2">
      <c r="E175" s="9">
        <v>170</v>
      </c>
      <c r="F175" s="10">
        <f t="shared" ca="1" si="2"/>
        <v>1</v>
      </c>
      <c r="G175" s="14" t="s">
        <v>846</v>
      </c>
      <c r="H175" s="14">
        <f t="shared" ca="1" si="3"/>
        <v>27</v>
      </c>
    </row>
    <row r="176" spans="5:8" x14ac:dyDescent="0.2">
      <c r="E176" s="9">
        <v>171</v>
      </c>
      <c r="F176" s="10">
        <f t="shared" ca="1" si="2"/>
        <v>0.78</v>
      </c>
      <c r="G176" s="14" t="s">
        <v>846</v>
      </c>
      <c r="H176" s="14">
        <f t="shared" ca="1" si="3"/>
        <v>18</v>
      </c>
    </row>
    <row r="177" spans="5:8" x14ac:dyDescent="0.2">
      <c r="E177" s="9">
        <v>172</v>
      </c>
      <c r="F177" s="10">
        <f t="shared" ca="1" si="2"/>
        <v>0.76</v>
      </c>
      <c r="G177" s="14" t="s">
        <v>846</v>
      </c>
      <c r="H177" s="14">
        <f t="shared" ca="1" si="3"/>
        <v>25</v>
      </c>
    </row>
    <row r="178" spans="5:8" x14ac:dyDescent="0.2">
      <c r="E178" s="9">
        <v>173</v>
      </c>
      <c r="F178" s="10">
        <f t="shared" ca="1" si="2"/>
        <v>0.93</v>
      </c>
      <c r="G178" s="14" t="s">
        <v>846</v>
      </c>
      <c r="H178" s="14">
        <f t="shared" ca="1" si="3"/>
        <v>21</v>
      </c>
    </row>
    <row r="179" spans="5:8" x14ac:dyDescent="0.2">
      <c r="E179" s="9">
        <v>174</v>
      </c>
      <c r="F179" s="10">
        <f t="shared" ca="1" si="2"/>
        <v>0.9</v>
      </c>
      <c r="G179" s="14" t="s">
        <v>846</v>
      </c>
      <c r="H179" s="14">
        <f t="shared" ca="1" si="3"/>
        <v>30</v>
      </c>
    </row>
    <row r="180" spans="5:8" x14ac:dyDescent="0.2">
      <c r="E180" s="9">
        <v>175</v>
      </c>
      <c r="F180" s="10">
        <f t="shared" ca="1" si="2"/>
        <v>0.78</v>
      </c>
      <c r="G180" s="14" t="s">
        <v>846</v>
      </c>
      <c r="H180" s="14">
        <f t="shared" ca="1" si="3"/>
        <v>18</v>
      </c>
    </row>
    <row r="181" spans="5:8" x14ac:dyDescent="0.2">
      <c r="E181" s="9">
        <v>176</v>
      </c>
      <c r="F181" s="10">
        <f t="shared" ca="1" si="2"/>
        <v>0.75</v>
      </c>
      <c r="G181" s="14" t="s">
        <v>846</v>
      </c>
      <c r="H181" s="14">
        <f t="shared" ca="1" si="3"/>
        <v>5</v>
      </c>
    </row>
    <row r="182" spans="5:8" x14ac:dyDescent="0.2">
      <c r="E182" s="9">
        <v>177</v>
      </c>
      <c r="F182" s="10">
        <f t="shared" ca="1" si="2"/>
        <v>0.88</v>
      </c>
      <c r="G182" s="14" t="s">
        <v>846</v>
      </c>
      <c r="H182" s="14">
        <f t="shared" ca="1" si="3"/>
        <v>29</v>
      </c>
    </row>
    <row r="183" spans="5:8" x14ac:dyDescent="0.2">
      <c r="E183" s="9">
        <v>178</v>
      </c>
      <c r="F183" s="10">
        <f t="shared" ca="1" si="2"/>
        <v>0.93</v>
      </c>
      <c r="G183" s="14" t="s">
        <v>846</v>
      </c>
      <c r="H183" s="14">
        <f t="shared" ca="1" si="3"/>
        <v>16</v>
      </c>
    </row>
    <row r="184" spans="5:8" x14ac:dyDescent="0.2">
      <c r="E184" s="9">
        <v>179</v>
      </c>
      <c r="F184" s="10">
        <f t="shared" ca="1" si="2"/>
        <v>0.77</v>
      </c>
      <c r="G184" s="14" t="s">
        <v>846</v>
      </c>
      <c r="H184" s="14">
        <f t="shared" ca="1" si="3"/>
        <v>10</v>
      </c>
    </row>
    <row r="185" spans="5:8" x14ac:dyDescent="0.2">
      <c r="E185" s="9">
        <v>180</v>
      </c>
      <c r="F185" s="10">
        <f t="shared" ca="1" si="2"/>
        <v>0.93</v>
      </c>
      <c r="G185" s="14" t="s">
        <v>846</v>
      </c>
      <c r="H185" s="14">
        <f t="shared" ca="1" si="3"/>
        <v>28</v>
      </c>
    </row>
    <row r="186" spans="5:8" x14ac:dyDescent="0.2">
      <c r="E186" s="9">
        <v>181</v>
      </c>
      <c r="F186" s="10">
        <f t="shared" ca="1" si="2"/>
        <v>0.86</v>
      </c>
      <c r="G186" s="14" t="s">
        <v>846</v>
      </c>
      <c r="H186" s="14">
        <f t="shared" ca="1" si="3"/>
        <v>17</v>
      </c>
    </row>
    <row r="187" spans="5:8" x14ac:dyDescent="0.2">
      <c r="E187" s="9">
        <v>182</v>
      </c>
      <c r="F187" s="10">
        <f t="shared" ca="1" si="2"/>
        <v>1</v>
      </c>
      <c r="G187" s="14" t="s">
        <v>846</v>
      </c>
      <c r="H187" s="14">
        <f t="shared" ca="1" si="3"/>
        <v>3</v>
      </c>
    </row>
    <row r="188" spans="5:8" x14ac:dyDescent="0.2">
      <c r="E188" s="9">
        <v>183</v>
      </c>
      <c r="F188" s="10">
        <f t="shared" ca="1" si="2"/>
        <v>0.9</v>
      </c>
      <c r="G188" s="14" t="s">
        <v>846</v>
      </c>
      <c r="H188" s="14">
        <f t="shared" ca="1" si="3"/>
        <v>6</v>
      </c>
    </row>
    <row r="189" spans="5:8" x14ac:dyDescent="0.2">
      <c r="E189" s="9">
        <v>184</v>
      </c>
      <c r="F189" s="10">
        <f t="shared" ca="1" si="2"/>
        <v>0.76</v>
      </c>
      <c r="G189" s="14" t="s">
        <v>846</v>
      </c>
      <c r="H189" s="14">
        <f t="shared" ca="1" si="3"/>
        <v>19</v>
      </c>
    </row>
    <row r="190" spans="5:8" x14ac:dyDescent="0.2">
      <c r="E190" s="9">
        <v>185</v>
      </c>
      <c r="F190" s="10">
        <f t="shared" ca="1" si="2"/>
        <v>0.77</v>
      </c>
      <c r="G190" s="14" t="s">
        <v>846</v>
      </c>
      <c r="H190" s="14">
        <f t="shared" ca="1" si="3"/>
        <v>20</v>
      </c>
    </row>
    <row r="191" spans="5:8" x14ac:dyDescent="0.2">
      <c r="E191" s="9">
        <v>186</v>
      </c>
      <c r="F191" s="10">
        <f t="shared" ca="1" si="2"/>
        <v>0.84</v>
      </c>
      <c r="G191" s="14" t="s">
        <v>846</v>
      </c>
      <c r="H191" s="14">
        <f t="shared" ca="1" si="3"/>
        <v>7</v>
      </c>
    </row>
    <row r="192" spans="5:8" x14ac:dyDescent="0.2">
      <c r="E192" s="9">
        <v>187</v>
      </c>
      <c r="F192" s="10">
        <f t="shared" ca="1" si="2"/>
        <v>0.87</v>
      </c>
      <c r="G192" s="14" t="s">
        <v>846</v>
      </c>
      <c r="H192" s="14">
        <f t="shared" ca="1" si="3"/>
        <v>17</v>
      </c>
    </row>
    <row r="193" spans="5:8" x14ac:dyDescent="0.2">
      <c r="E193" s="9">
        <v>188</v>
      </c>
      <c r="F193" s="10">
        <f t="shared" ca="1" si="2"/>
        <v>0.87</v>
      </c>
      <c r="G193" s="14" t="s">
        <v>846</v>
      </c>
      <c r="H193" s="14">
        <f t="shared" ca="1" si="3"/>
        <v>21</v>
      </c>
    </row>
    <row r="194" spans="5:8" x14ac:dyDescent="0.2">
      <c r="E194" s="9">
        <v>189</v>
      </c>
      <c r="F194" s="10">
        <f t="shared" ca="1" si="2"/>
        <v>0.81</v>
      </c>
      <c r="G194" s="14" t="s">
        <v>846</v>
      </c>
      <c r="H194" s="14">
        <f t="shared" ca="1" si="3"/>
        <v>14</v>
      </c>
    </row>
    <row r="195" spans="5:8" x14ac:dyDescent="0.2">
      <c r="E195" s="9">
        <v>190</v>
      </c>
      <c r="F195" s="10">
        <f t="shared" ca="1" si="2"/>
        <v>0.73</v>
      </c>
      <c r="G195" s="14" t="s">
        <v>846</v>
      </c>
      <c r="H195" s="14">
        <f t="shared" ca="1" si="3"/>
        <v>6</v>
      </c>
    </row>
    <row r="196" spans="5:8" x14ac:dyDescent="0.2">
      <c r="E196" s="9">
        <v>191</v>
      </c>
      <c r="F196" s="10">
        <f t="shared" ca="1" si="2"/>
        <v>0.87</v>
      </c>
      <c r="G196" s="14" t="s">
        <v>846</v>
      </c>
      <c r="H196" s="14">
        <f t="shared" ca="1" si="3"/>
        <v>2</v>
      </c>
    </row>
    <row r="197" spans="5:8" x14ac:dyDescent="0.2">
      <c r="E197" s="9">
        <v>192</v>
      </c>
      <c r="F197" s="10">
        <f t="shared" ca="1" si="2"/>
        <v>0.89</v>
      </c>
      <c r="G197" s="14" t="s">
        <v>846</v>
      </c>
      <c r="H197" s="14">
        <f t="shared" ca="1" si="3"/>
        <v>10</v>
      </c>
    </row>
    <row r="198" spans="5:8" x14ac:dyDescent="0.2">
      <c r="E198" s="9">
        <v>193</v>
      </c>
      <c r="F198" s="10">
        <f t="shared" ca="1" si="2"/>
        <v>0.93</v>
      </c>
      <c r="G198" s="14" t="s">
        <v>846</v>
      </c>
      <c r="H198" s="14">
        <f t="shared" ca="1" si="3"/>
        <v>8</v>
      </c>
    </row>
    <row r="199" spans="5:8" x14ac:dyDescent="0.2">
      <c r="E199" s="9">
        <v>194</v>
      </c>
      <c r="F199" s="10">
        <f t="shared" ca="1" si="2"/>
        <v>0.89</v>
      </c>
      <c r="G199" s="14" t="s">
        <v>846</v>
      </c>
      <c r="H199" s="14">
        <f t="shared" ca="1" si="3"/>
        <v>8</v>
      </c>
    </row>
    <row r="200" spans="5:8" x14ac:dyDescent="0.2">
      <c r="E200" s="9">
        <v>195</v>
      </c>
      <c r="F200" s="10">
        <f t="shared" ca="1" si="2"/>
        <v>0.96</v>
      </c>
      <c r="G200" s="14" t="s">
        <v>846</v>
      </c>
      <c r="H200" s="14">
        <f t="shared" ca="1" si="3"/>
        <v>18</v>
      </c>
    </row>
    <row r="201" spans="5:8" x14ac:dyDescent="0.2">
      <c r="E201" s="9">
        <v>196</v>
      </c>
      <c r="F201" s="10">
        <f t="shared" ca="1" si="2"/>
        <v>0.73</v>
      </c>
      <c r="G201" s="14" t="s">
        <v>846</v>
      </c>
      <c r="H201" s="14">
        <f t="shared" ca="1" si="3"/>
        <v>25</v>
      </c>
    </row>
    <row r="202" spans="5:8" x14ac:dyDescent="0.2">
      <c r="E202" s="9">
        <v>197</v>
      </c>
      <c r="F202" s="10">
        <f t="shared" ca="1" si="2"/>
        <v>0.75</v>
      </c>
      <c r="G202" s="14" t="s">
        <v>846</v>
      </c>
      <c r="H202" s="14">
        <f t="shared" ca="1" si="3"/>
        <v>7</v>
      </c>
    </row>
    <row r="203" spans="5:8" x14ac:dyDescent="0.2">
      <c r="E203" s="9">
        <v>198</v>
      </c>
      <c r="F203" s="10">
        <f t="shared" ca="1" si="2"/>
        <v>0.87</v>
      </c>
      <c r="G203" s="14" t="s">
        <v>846</v>
      </c>
      <c r="H203" s="14">
        <f t="shared" ca="1" si="3"/>
        <v>19</v>
      </c>
    </row>
    <row r="204" spans="5:8" x14ac:dyDescent="0.2">
      <c r="E204" s="9">
        <v>199</v>
      </c>
      <c r="F204" s="10">
        <f t="shared" ca="1" si="2"/>
        <v>0.84</v>
      </c>
      <c r="G204" s="14" t="s">
        <v>846</v>
      </c>
      <c r="H204" s="14">
        <f t="shared" ca="1" si="3"/>
        <v>7</v>
      </c>
    </row>
    <row r="205" spans="5:8" x14ac:dyDescent="0.2">
      <c r="E205" s="9">
        <v>200</v>
      </c>
      <c r="F205" s="10">
        <f t="shared" ca="1" si="2"/>
        <v>0.81</v>
      </c>
      <c r="G205" s="14" t="s">
        <v>846</v>
      </c>
      <c r="H205" s="14">
        <f t="shared" ca="1" si="3"/>
        <v>10</v>
      </c>
    </row>
    <row r="206" spans="5:8" x14ac:dyDescent="0.2">
      <c r="E206" s="9">
        <v>201</v>
      </c>
      <c r="F206" s="10">
        <f t="shared" ca="1" si="2"/>
        <v>0.86</v>
      </c>
      <c r="G206" s="14" t="s">
        <v>846</v>
      </c>
      <c r="H206" s="14">
        <f t="shared" ca="1" si="3"/>
        <v>3</v>
      </c>
    </row>
    <row r="207" spans="5:8" x14ac:dyDescent="0.2">
      <c r="E207" s="9">
        <v>202</v>
      </c>
      <c r="F207" s="10">
        <f t="shared" ca="1" si="2"/>
        <v>0.71</v>
      </c>
      <c r="G207" s="14" t="s">
        <v>846</v>
      </c>
      <c r="H207" s="14">
        <f t="shared" ca="1" si="3"/>
        <v>4</v>
      </c>
    </row>
    <row r="208" spans="5:8" x14ac:dyDescent="0.2">
      <c r="E208" s="9">
        <v>203</v>
      </c>
      <c r="F208" s="10">
        <f t="shared" ca="1" si="2"/>
        <v>0.8</v>
      </c>
      <c r="G208" s="14" t="s">
        <v>846</v>
      </c>
      <c r="H208" s="14">
        <f t="shared" ca="1" si="3"/>
        <v>3</v>
      </c>
    </row>
    <row r="209" spans="5:8" x14ac:dyDescent="0.2">
      <c r="E209" s="9">
        <v>204</v>
      </c>
      <c r="F209" s="10">
        <f t="shared" ca="1" si="2"/>
        <v>0.77</v>
      </c>
      <c r="G209" s="14" t="s">
        <v>846</v>
      </c>
      <c r="H209" s="14">
        <f t="shared" ca="1" si="3"/>
        <v>30</v>
      </c>
    </row>
    <row r="210" spans="5:8" x14ac:dyDescent="0.2">
      <c r="E210" s="9">
        <v>205</v>
      </c>
      <c r="F210" s="10">
        <f t="shared" ca="1" si="2"/>
        <v>0.9</v>
      </c>
      <c r="G210" s="14" t="s">
        <v>846</v>
      </c>
      <c r="H210" s="14">
        <f t="shared" ca="1" si="3"/>
        <v>29</v>
      </c>
    </row>
    <row r="211" spans="5:8" x14ac:dyDescent="0.2">
      <c r="E211" s="9">
        <v>206</v>
      </c>
      <c r="F211" s="10">
        <f t="shared" ca="1" si="2"/>
        <v>0.73</v>
      </c>
      <c r="G211" s="14" t="s">
        <v>846</v>
      </c>
      <c r="H211" s="14">
        <f t="shared" ca="1" si="3"/>
        <v>17</v>
      </c>
    </row>
    <row r="212" spans="5:8" x14ac:dyDescent="0.2">
      <c r="E212" s="9">
        <v>207</v>
      </c>
      <c r="F212" s="10">
        <f t="shared" ca="1" si="2"/>
        <v>0.99</v>
      </c>
      <c r="G212" s="14" t="s">
        <v>846</v>
      </c>
      <c r="H212" s="14">
        <f t="shared" ca="1" si="3"/>
        <v>6</v>
      </c>
    </row>
    <row r="213" spans="5:8" x14ac:dyDescent="0.2">
      <c r="E213" s="9">
        <v>208</v>
      </c>
      <c r="F213" s="10">
        <f t="shared" ca="1" si="2"/>
        <v>0.71</v>
      </c>
      <c r="G213" s="14" t="s">
        <v>846</v>
      </c>
      <c r="H213" s="14">
        <f t="shared" ca="1" si="3"/>
        <v>26</v>
      </c>
    </row>
    <row r="214" spans="5:8" x14ac:dyDescent="0.2">
      <c r="E214" s="9">
        <v>209</v>
      </c>
      <c r="F214" s="10">
        <f t="shared" ca="1" si="2"/>
        <v>0.98</v>
      </c>
      <c r="G214" s="14" t="s">
        <v>846</v>
      </c>
      <c r="H214" s="14">
        <f t="shared" ca="1" si="3"/>
        <v>16</v>
      </c>
    </row>
    <row r="215" spans="5:8" x14ac:dyDescent="0.2">
      <c r="E215" s="9">
        <v>210</v>
      </c>
      <c r="F215" s="10">
        <f t="shared" ca="1" si="2"/>
        <v>0.99</v>
      </c>
      <c r="G215" s="14" t="s">
        <v>846</v>
      </c>
      <c r="H215" s="14">
        <f t="shared" ca="1" si="3"/>
        <v>13</v>
      </c>
    </row>
    <row r="216" spans="5:8" x14ac:dyDescent="0.2">
      <c r="E216" s="9">
        <v>211</v>
      </c>
      <c r="F216" s="10">
        <f t="shared" ca="1" si="2"/>
        <v>0.94</v>
      </c>
      <c r="G216" s="14" t="s">
        <v>846</v>
      </c>
      <c r="H216" s="14">
        <f t="shared" ca="1" si="3"/>
        <v>29</v>
      </c>
    </row>
    <row r="217" spans="5:8" x14ac:dyDescent="0.2">
      <c r="E217" s="9">
        <v>212</v>
      </c>
      <c r="F217" s="10">
        <f t="shared" ca="1" si="2"/>
        <v>0.94</v>
      </c>
      <c r="G217" s="14" t="s">
        <v>846</v>
      </c>
      <c r="H217" s="14">
        <f t="shared" ca="1" si="3"/>
        <v>16</v>
      </c>
    </row>
    <row r="218" spans="5:8" x14ac:dyDescent="0.2">
      <c r="E218" s="9">
        <v>213</v>
      </c>
      <c r="F218" s="10">
        <f t="shared" ca="1" si="2"/>
        <v>0.71</v>
      </c>
      <c r="G218" s="14" t="s">
        <v>846</v>
      </c>
      <c r="H218" s="14">
        <f t="shared" ca="1" si="3"/>
        <v>29</v>
      </c>
    </row>
    <row r="219" spans="5:8" x14ac:dyDescent="0.2">
      <c r="E219" s="9">
        <v>214</v>
      </c>
      <c r="F219" s="10">
        <f t="shared" ca="1" si="2"/>
        <v>0.91</v>
      </c>
      <c r="G219" s="14" t="s">
        <v>846</v>
      </c>
      <c r="H219" s="14">
        <f t="shared" ca="1" si="3"/>
        <v>6</v>
      </c>
    </row>
    <row r="220" spans="5:8" x14ac:dyDescent="0.2">
      <c r="E220" s="9">
        <v>215</v>
      </c>
      <c r="F220" s="10">
        <f t="shared" ca="1" si="2"/>
        <v>0.77</v>
      </c>
      <c r="G220" s="14" t="s">
        <v>846</v>
      </c>
      <c r="H220" s="14">
        <f t="shared" ca="1" si="3"/>
        <v>7</v>
      </c>
    </row>
    <row r="221" spans="5:8" x14ac:dyDescent="0.2">
      <c r="E221" s="9">
        <v>216</v>
      </c>
      <c r="F221" s="10">
        <f t="shared" ca="1" si="2"/>
        <v>0.99</v>
      </c>
      <c r="G221" s="14" t="s">
        <v>846</v>
      </c>
      <c r="H221" s="14">
        <f t="shared" ca="1" si="3"/>
        <v>22</v>
      </c>
    </row>
    <row r="222" spans="5:8" x14ac:dyDescent="0.2">
      <c r="E222" s="9">
        <v>217</v>
      </c>
      <c r="F222" s="10">
        <f t="shared" ca="1" si="2"/>
        <v>0.84</v>
      </c>
      <c r="G222" s="14" t="s">
        <v>846</v>
      </c>
      <c r="H222" s="14">
        <f t="shared" ca="1" si="3"/>
        <v>1</v>
      </c>
    </row>
    <row r="223" spans="5:8" x14ac:dyDescent="0.2">
      <c r="E223" s="9">
        <v>218</v>
      </c>
      <c r="F223" s="10">
        <f t="shared" ca="1" si="2"/>
        <v>0.92</v>
      </c>
      <c r="G223" s="14" t="s">
        <v>846</v>
      </c>
      <c r="H223" s="14">
        <f t="shared" ca="1" si="3"/>
        <v>24</v>
      </c>
    </row>
    <row r="224" spans="5:8" x14ac:dyDescent="0.2">
      <c r="E224" s="9">
        <v>219</v>
      </c>
      <c r="F224" s="10">
        <f t="shared" ca="1" si="2"/>
        <v>0.95</v>
      </c>
      <c r="G224" s="14" t="s">
        <v>846</v>
      </c>
      <c r="H224" s="14">
        <f t="shared" ca="1" si="3"/>
        <v>1</v>
      </c>
    </row>
    <row r="225" spans="5:8" x14ac:dyDescent="0.2">
      <c r="E225" s="9">
        <v>220</v>
      </c>
      <c r="F225" s="10">
        <f t="shared" ca="1" si="2"/>
        <v>0.95</v>
      </c>
      <c r="G225" s="14" t="s">
        <v>846</v>
      </c>
      <c r="H225" s="14">
        <f t="shared" ca="1" si="3"/>
        <v>27</v>
      </c>
    </row>
    <row r="226" spans="5:8" x14ac:dyDescent="0.2">
      <c r="E226" s="9">
        <v>221</v>
      </c>
      <c r="F226" s="10">
        <f t="shared" ca="1" si="2"/>
        <v>0.87</v>
      </c>
      <c r="G226" s="14" t="s">
        <v>846</v>
      </c>
      <c r="H226" s="14">
        <f t="shared" ca="1" si="3"/>
        <v>4</v>
      </c>
    </row>
    <row r="227" spans="5:8" x14ac:dyDescent="0.2">
      <c r="E227" s="9">
        <v>222</v>
      </c>
      <c r="F227" s="10">
        <f t="shared" ca="1" si="2"/>
        <v>0.92</v>
      </c>
      <c r="G227" s="14" t="s">
        <v>846</v>
      </c>
      <c r="H227" s="14">
        <f t="shared" ca="1" si="3"/>
        <v>9</v>
      </c>
    </row>
    <row r="228" spans="5:8" x14ac:dyDescent="0.2">
      <c r="E228" s="9">
        <v>223</v>
      </c>
      <c r="F228" s="10">
        <f t="shared" ca="1" si="2"/>
        <v>0.97</v>
      </c>
      <c r="G228" s="14" t="s">
        <v>846</v>
      </c>
      <c r="H228" s="14">
        <f t="shared" ca="1" si="3"/>
        <v>28</v>
      </c>
    </row>
    <row r="229" spans="5:8" x14ac:dyDescent="0.2">
      <c r="E229" s="9">
        <v>224</v>
      </c>
      <c r="F229" s="10">
        <f t="shared" ca="1" si="2"/>
        <v>0.89</v>
      </c>
      <c r="G229" s="14" t="s">
        <v>846</v>
      </c>
      <c r="H229" s="14">
        <f t="shared" ca="1" si="3"/>
        <v>1</v>
      </c>
    </row>
    <row r="230" spans="5:8" x14ac:dyDescent="0.2">
      <c r="E230" s="9">
        <v>225</v>
      </c>
      <c r="F230" s="10">
        <f t="shared" ca="1" si="2"/>
        <v>0.7</v>
      </c>
      <c r="G230" s="14" t="s">
        <v>846</v>
      </c>
      <c r="H230" s="14">
        <f t="shared" ca="1" si="3"/>
        <v>5</v>
      </c>
    </row>
    <row r="231" spans="5:8" x14ac:dyDescent="0.2">
      <c r="E231" s="9">
        <v>226</v>
      </c>
      <c r="F231" s="10">
        <f t="shared" ca="1" si="2"/>
        <v>0.88</v>
      </c>
      <c r="G231" s="14" t="s">
        <v>846</v>
      </c>
      <c r="H231" s="14">
        <f t="shared" ca="1" si="3"/>
        <v>15</v>
      </c>
    </row>
    <row r="232" spans="5:8" x14ac:dyDescent="0.2">
      <c r="E232" s="9">
        <v>227</v>
      </c>
      <c r="F232" s="10">
        <f t="shared" ca="1" si="2"/>
        <v>0.88</v>
      </c>
      <c r="G232" s="14" t="s">
        <v>846</v>
      </c>
      <c r="H232" s="14">
        <f t="shared" ca="1" si="3"/>
        <v>14</v>
      </c>
    </row>
    <row r="233" spans="5:8" x14ac:dyDescent="0.2">
      <c r="E233" s="9">
        <v>228</v>
      </c>
      <c r="F233" s="10">
        <f t="shared" ca="1" si="2"/>
        <v>1</v>
      </c>
      <c r="G233" s="14" t="s">
        <v>846</v>
      </c>
      <c r="H233" s="14">
        <f t="shared" ca="1" si="3"/>
        <v>17</v>
      </c>
    </row>
    <row r="234" spans="5:8" x14ac:dyDescent="0.2">
      <c r="E234" s="9">
        <v>229</v>
      </c>
      <c r="F234" s="10">
        <f t="shared" ref="F234:F297" ca="1" si="4">RANDBETWEEN(70,100)/100</f>
        <v>1</v>
      </c>
      <c r="G234" s="14" t="s">
        <v>846</v>
      </c>
      <c r="H234" s="14">
        <f t="shared" ca="1" si="3"/>
        <v>23</v>
      </c>
    </row>
    <row r="235" spans="5:8" x14ac:dyDescent="0.2">
      <c r="E235" s="9">
        <v>230</v>
      </c>
      <c r="F235" s="10">
        <f t="shared" ca="1" si="4"/>
        <v>0.84</v>
      </c>
      <c r="G235" s="14" t="s">
        <v>846</v>
      </c>
      <c r="H235" s="14">
        <f t="shared" ca="1" si="3"/>
        <v>1</v>
      </c>
    </row>
    <row r="236" spans="5:8" x14ac:dyDescent="0.2">
      <c r="E236" s="9">
        <v>231</v>
      </c>
      <c r="F236" s="10">
        <f t="shared" ca="1" si="4"/>
        <v>0.78</v>
      </c>
      <c r="G236" s="14" t="s">
        <v>846</v>
      </c>
      <c r="H236" s="14">
        <f t="shared" ref="H236:H299" ca="1" si="5">RANDBETWEEN(1,30)</f>
        <v>12</v>
      </c>
    </row>
    <row r="237" spans="5:8" x14ac:dyDescent="0.2">
      <c r="E237" s="9">
        <v>232</v>
      </c>
      <c r="F237" s="10">
        <f t="shared" ca="1" si="4"/>
        <v>0.87</v>
      </c>
      <c r="G237" s="14" t="s">
        <v>846</v>
      </c>
      <c r="H237" s="14">
        <f t="shared" ca="1" si="5"/>
        <v>25</v>
      </c>
    </row>
    <row r="238" spans="5:8" x14ac:dyDescent="0.2">
      <c r="E238" s="9">
        <v>233</v>
      </c>
      <c r="F238" s="10">
        <f t="shared" ca="1" si="4"/>
        <v>0.9</v>
      </c>
      <c r="G238" s="14" t="s">
        <v>846</v>
      </c>
      <c r="H238" s="14">
        <f t="shared" ca="1" si="5"/>
        <v>23</v>
      </c>
    </row>
    <row r="239" spans="5:8" x14ac:dyDescent="0.2">
      <c r="E239" s="9">
        <v>234</v>
      </c>
      <c r="F239" s="10">
        <f t="shared" ca="1" si="4"/>
        <v>0.8</v>
      </c>
      <c r="G239" s="14" t="s">
        <v>846</v>
      </c>
      <c r="H239" s="14">
        <f t="shared" ca="1" si="5"/>
        <v>26</v>
      </c>
    </row>
    <row r="240" spans="5:8" x14ac:dyDescent="0.2">
      <c r="E240" s="9">
        <v>235</v>
      </c>
      <c r="F240" s="10">
        <f t="shared" ca="1" si="4"/>
        <v>0.79</v>
      </c>
      <c r="G240" s="14" t="s">
        <v>846</v>
      </c>
      <c r="H240" s="14">
        <f t="shared" ca="1" si="5"/>
        <v>5</v>
      </c>
    </row>
    <row r="241" spans="5:8" x14ac:dyDescent="0.2">
      <c r="E241" s="9">
        <v>236</v>
      </c>
      <c r="F241" s="10">
        <f t="shared" ca="1" si="4"/>
        <v>1</v>
      </c>
      <c r="G241" s="14" t="s">
        <v>846</v>
      </c>
      <c r="H241" s="14">
        <f t="shared" ca="1" si="5"/>
        <v>25</v>
      </c>
    </row>
    <row r="242" spans="5:8" x14ac:dyDescent="0.2">
      <c r="E242" s="9">
        <v>237</v>
      </c>
      <c r="F242" s="10">
        <f t="shared" ca="1" si="4"/>
        <v>0.86</v>
      </c>
      <c r="G242" s="14" t="s">
        <v>846</v>
      </c>
      <c r="H242" s="14">
        <f t="shared" ca="1" si="5"/>
        <v>8</v>
      </c>
    </row>
    <row r="243" spans="5:8" x14ac:dyDescent="0.2">
      <c r="E243" s="9">
        <v>238</v>
      </c>
      <c r="F243" s="10">
        <f t="shared" ca="1" si="4"/>
        <v>0.79</v>
      </c>
      <c r="G243" s="14" t="s">
        <v>846</v>
      </c>
      <c r="H243" s="14">
        <f t="shared" ca="1" si="5"/>
        <v>29</v>
      </c>
    </row>
    <row r="244" spans="5:8" x14ac:dyDescent="0.2">
      <c r="E244" s="9">
        <v>239</v>
      </c>
      <c r="F244" s="10">
        <f t="shared" ca="1" si="4"/>
        <v>0.99</v>
      </c>
      <c r="G244" s="14" t="s">
        <v>846</v>
      </c>
      <c r="H244" s="14">
        <f t="shared" ca="1" si="5"/>
        <v>15</v>
      </c>
    </row>
    <row r="245" spans="5:8" x14ac:dyDescent="0.2">
      <c r="E245" s="9">
        <v>240</v>
      </c>
      <c r="F245" s="10">
        <f t="shared" ca="1" si="4"/>
        <v>0.74</v>
      </c>
      <c r="G245" s="14" t="s">
        <v>846</v>
      </c>
      <c r="H245" s="14">
        <f t="shared" ca="1" si="5"/>
        <v>23</v>
      </c>
    </row>
    <row r="246" spans="5:8" x14ac:dyDescent="0.2">
      <c r="E246" s="9">
        <v>241</v>
      </c>
      <c r="F246" s="10">
        <f t="shared" ca="1" si="4"/>
        <v>0.7</v>
      </c>
      <c r="G246" s="14" t="s">
        <v>846</v>
      </c>
      <c r="H246" s="14">
        <f t="shared" ca="1" si="5"/>
        <v>8</v>
      </c>
    </row>
    <row r="247" spans="5:8" x14ac:dyDescent="0.2">
      <c r="E247" s="9">
        <v>242</v>
      </c>
      <c r="F247" s="10">
        <f t="shared" ca="1" si="4"/>
        <v>0.78</v>
      </c>
      <c r="G247" s="14" t="s">
        <v>846</v>
      </c>
      <c r="H247" s="14">
        <f t="shared" ca="1" si="5"/>
        <v>14</v>
      </c>
    </row>
    <row r="248" spans="5:8" x14ac:dyDescent="0.2">
      <c r="E248" s="9">
        <v>243</v>
      </c>
      <c r="F248" s="10">
        <f t="shared" ca="1" si="4"/>
        <v>0.8</v>
      </c>
      <c r="G248" s="14" t="s">
        <v>846</v>
      </c>
      <c r="H248" s="14">
        <f t="shared" ca="1" si="5"/>
        <v>2</v>
      </c>
    </row>
    <row r="249" spans="5:8" x14ac:dyDescent="0.2">
      <c r="E249" s="9">
        <v>244</v>
      </c>
      <c r="F249" s="10">
        <f t="shared" ca="1" si="4"/>
        <v>0.84</v>
      </c>
      <c r="G249" s="14" t="s">
        <v>846</v>
      </c>
      <c r="H249" s="14">
        <f t="shared" ca="1" si="5"/>
        <v>27</v>
      </c>
    </row>
    <row r="250" spans="5:8" x14ac:dyDescent="0.2">
      <c r="E250" s="9">
        <v>245</v>
      </c>
      <c r="F250" s="10">
        <f t="shared" ca="1" si="4"/>
        <v>0.96</v>
      </c>
      <c r="G250" s="14" t="s">
        <v>846</v>
      </c>
      <c r="H250" s="14">
        <f t="shared" ca="1" si="5"/>
        <v>15</v>
      </c>
    </row>
    <row r="251" spans="5:8" x14ac:dyDescent="0.2">
      <c r="E251" s="9">
        <v>246</v>
      </c>
      <c r="F251" s="10">
        <f t="shared" ca="1" si="4"/>
        <v>0.92</v>
      </c>
      <c r="G251" s="14" t="s">
        <v>846</v>
      </c>
      <c r="H251" s="14">
        <f t="shared" ca="1" si="5"/>
        <v>12</v>
      </c>
    </row>
    <row r="252" spans="5:8" x14ac:dyDescent="0.2">
      <c r="E252" s="9">
        <v>247</v>
      </c>
      <c r="F252" s="10">
        <f t="shared" ca="1" si="4"/>
        <v>0.9</v>
      </c>
      <c r="G252" s="14" t="s">
        <v>846</v>
      </c>
      <c r="H252" s="14">
        <f t="shared" ca="1" si="5"/>
        <v>8</v>
      </c>
    </row>
    <row r="253" spans="5:8" x14ac:dyDescent="0.2">
      <c r="E253" s="9">
        <v>248</v>
      </c>
      <c r="F253" s="10">
        <f t="shared" ca="1" si="4"/>
        <v>0.76</v>
      </c>
      <c r="G253" s="14" t="s">
        <v>846</v>
      </c>
      <c r="H253" s="14">
        <f t="shared" ca="1" si="5"/>
        <v>8</v>
      </c>
    </row>
    <row r="254" spans="5:8" x14ac:dyDescent="0.2">
      <c r="E254" s="9">
        <v>249</v>
      </c>
      <c r="F254" s="10">
        <f t="shared" ca="1" si="4"/>
        <v>0.85</v>
      </c>
      <c r="G254" s="14" t="s">
        <v>846</v>
      </c>
      <c r="H254" s="14">
        <f t="shared" ca="1" si="5"/>
        <v>29</v>
      </c>
    </row>
    <row r="255" spans="5:8" x14ac:dyDescent="0.2">
      <c r="E255" s="9">
        <v>250</v>
      </c>
      <c r="F255" s="10">
        <f t="shared" ca="1" si="4"/>
        <v>0.77</v>
      </c>
      <c r="G255" s="14" t="s">
        <v>846</v>
      </c>
      <c r="H255" s="14">
        <f t="shared" ca="1" si="5"/>
        <v>2</v>
      </c>
    </row>
    <row r="256" spans="5:8" x14ac:dyDescent="0.2">
      <c r="E256" s="9">
        <v>251</v>
      </c>
      <c r="F256" s="10">
        <f t="shared" ca="1" si="4"/>
        <v>0.98</v>
      </c>
      <c r="G256" s="14" t="s">
        <v>846</v>
      </c>
      <c r="H256" s="14">
        <f t="shared" ca="1" si="5"/>
        <v>19</v>
      </c>
    </row>
    <row r="257" spans="5:8" x14ac:dyDescent="0.2">
      <c r="E257" s="9">
        <v>252</v>
      </c>
      <c r="F257" s="10">
        <f t="shared" ca="1" si="4"/>
        <v>0.87</v>
      </c>
      <c r="G257" s="14" t="s">
        <v>846</v>
      </c>
      <c r="H257" s="14">
        <f t="shared" ca="1" si="5"/>
        <v>30</v>
      </c>
    </row>
    <row r="258" spans="5:8" x14ac:dyDescent="0.2">
      <c r="E258" s="9">
        <v>253</v>
      </c>
      <c r="F258" s="10">
        <f t="shared" ca="1" si="4"/>
        <v>0.85</v>
      </c>
      <c r="G258" s="14" t="s">
        <v>846</v>
      </c>
      <c r="H258" s="14">
        <f t="shared" ca="1" si="5"/>
        <v>3</v>
      </c>
    </row>
    <row r="259" spans="5:8" x14ac:dyDescent="0.2">
      <c r="E259" s="9">
        <v>254</v>
      </c>
      <c r="F259" s="10">
        <f t="shared" ca="1" si="4"/>
        <v>0.93</v>
      </c>
      <c r="G259" s="14" t="s">
        <v>846</v>
      </c>
      <c r="H259" s="14">
        <f t="shared" ca="1" si="5"/>
        <v>26</v>
      </c>
    </row>
    <row r="260" spans="5:8" x14ac:dyDescent="0.2">
      <c r="E260" s="9">
        <v>255</v>
      </c>
      <c r="F260" s="10">
        <f t="shared" ca="1" si="4"/>
        <v>0.92</v>
      </c>
      <c r="G260" s="14" t="s">
        <v>846</v>
      </c>
      <c r="H260" s="14">
        <f t="shared" ca="1" si="5"/>
        <v>4</v>
      </c>
    </row>
    <row r="261" spans="5:8" x14ac:dyDescent="0.2">
      <c r="E261" s="9">
        <v>256</v>
      </c>
      <c r="F261" s="10">
        <f t="shared" ca="1" si="4"/>
        <v>0.89</v>
      </c>
      <c r="G261" s="14" t="s">
        <v>846</v>
      </c>
      <c r="H261" s="14">
        <f t="shared" ca="1" si="5"/>
        <v>24</v>
      </c>
    </row>
    <row r="262" spans="5:8" x14ac:dyDescent="0.2">
      <c r="E262" s="9">
        <v>257</v>
      </c>
      <c r="F262" s="10">
        <f t="shared" ca="1" si="4"/>
        <v>0.88</v>
      </c>
      <c r="G262" s="14" t="s">
        <v>846</v>
      </c>
      <c r="H262" s="14">
        <f t="shared" ca="1" si="5"/>
        <v>30</v>
      </c>
    </row>
    <row r="263" spans="5:8" x14ac:dyDescent="0.2">
      <c r="E263" s="9">
        <v>258</v>
      </c>
      <c r="F263" s="10">
        <f t="shared" ca="1" si="4"/>
        <v>0.94</v>
      </c>
      <c r="G263" s="14" t="s">
        <v>846</v>
      </c>
      <c r="H263" s="14">
        <f t="shared" ca="1" si="5"/>
        <v>13</v>
      </c>
    </row>
    <row r="264" spans="5:8" x14ac:dyDescent="0.2">
      <c r="E264" s="9">
        <v>259</v>
      </c>
      <c r="F264" s="10">
        <f t="shared" ca="1" si="4"/>
        <v>0.76</v>
      </c>
      <c r="G264" s="14" t="s">
        <v>846</v>
      </c>
      <c r="H264" s="14">
        <f t="shared" ca="1" si="5"/>
        <v>27</v>
      </c>
    </row>
    <row r="265" spans="5:8" x14ac:dyDescent="0.2">
      <c r="E265" s="9">
        <v>260</v>
      </c>
      <c r="F265" s="10">
        <f t="shared" ca="1" si="4"/>
        <v>0.98</v>
      </c>
      <c r="G265" s="14" t="s">
        <v>846</v>
      </c>
      <c r="H265" s="14">
        <f t="shared" ca="1" si="5"/>
        <v>30</v>
      </c>
    </row>
    <row r="266" spans="5:8" x14ac:dyDescent="0.2">
      <c r="E266" s="9">
        <v>261</v>
      </c>
      <c r="F266" s="10">
        <f t="shared" ca="1" si="4"/>
        <v>0.71</v>
      </c>
      <c r="G266" s="14" t="s">
        <v>846</v>
      </c>
      <c r="H266" s="14">
        <f t="shared" ca="1" si="5"/>
        <v>16</v>
      </c>
    </row>
    <row r="267" spans="5:8" x14ac:dyDescent="0.2">
      <c r="E267" s="9">
        <v>262</v>
      </c>
      <c r="F267" s="10">
        <f t="shared" ca="1" si="4"/>
        <v>0.74</v>
      </c>
      <c r="G267" s="14" t="s">
        <v>846</v>
      </c>
      <c r="H267" s="14">
        <f t="shared" ca="1" si="5"/>
        <v>3</v>
      </c>
    </row>
    <row r="268" spans="5:8" x14ac:dyDescent="0.2">
      <c r="E268" s="9">
        <v>263</v>
      </c>
      <c r="F268" s="10">
        <f t="shared" ca="1" si="4"/>
        <v>0.85</v>
      </c>
      <c r="G268" s="14" t="s">
        <v>846</v>
      </c>
      <c r="H268" s="14">
        <f t="shared" ca="1" si="5"/>
        <v>16</v>
      </c>
    </row>
    <row r="269" spans="5:8" x14ac:dyDescent="0.2">
      <c r="E269" s="9">
        <v>264</v>
      </c>
      <c r="F269" s="10">
        <f t="shared" ca="1" si="4"/>
        <v>0.93</v>
      </c>
      <c r="G269" s="14" t="s">
        <v>846</v>
      </c>
      <c r="H269" s="14">
        <f t="shared" ca="1" si="5"/>
        <v>3</v>
      </c>
    </row>
    <row r="270" spans="5:8" x14ac:dyDescent="0.2">
      <c r="E270" s="9">
        <v>265</v>
      </c>
      <c r="F270" s="10">
        <f t="shared" ca="1" si="4"/>
        <v>0.86</v>
      </c>
      <c r="G270" s="14" t="s">
        <v>846</v>
      </c>
      <c r="H270" s="14">
        <f t="shared" ca="1" si="5"/>
        <v>7</v>
      </c>
    </row>
    <row r="271" spans="5:8" x14ac:dyDescent="0.2">
      <c r="E271" s="9">
        <v>266</v>
      </c>
      <c r="F271" s="10">
        <f t="shared" ca="1" si="4"/>
        <v>0.76</v>
      </c>
      <c r="G271" s="14" t="s">
        <v>846</v>
      </c>
      <c r="H271" s="14">
        <f t="shared" ca="1" si="5"/>
        <v>23</v>
      </c>
    </row>
    <row r="272" spans="5:8" x14ac:dyDescent="0.2">
      <c r="E272" s="9">
        <v>267</v>
      </c>
      <c r="F272" s="10">
        <f t="shared" ca="1" si="4"/>
        <v>0.71</v>
      </c>
      <c r="G272" s="14" t="s">
        <v>846</v>
      </c>
      <c r="H272" s="14">
        <f t="shared" ca="1" si="5"/>
        <v>27</v>
      </c>
    </row>
    <row r="273" spans="5:8" x14ac:dyDescent="0.2">
      <c r="E273" s="9">
        <v>268</v>
      </c>
      <c r="F273" s="10">
        <f t="shared" ca="1" si="4"/>
        <v>0.82</v>
      </c>
      <c r="G273" s="14" t="s">
        <v>846</v>
      </c>
      <c r="H273" s="14">
        <f t="shared" ca="1" si="5"/>
        <v>28</v>
      </c>
    </row>
    <row r="274" spans="5:8" x14ac:dyDescent="0.2">
      <c r="E274" s="9">
        <v>269</v>
      </c>
      <c r="F274" s="10">
        <f t="shared" ca="1" si="4"/>
        <v>0.73</v>
      </c>
      <c r="G274" s="14" t="s">
        <v>846</v>
      </c>
      <c r="H274" s="14">
        <f t="shared" ca="1" si="5"/>
        <v>22</v>
      </c>
    </row>
    <row r="275" spans="5:8" x14ac:dyDescent="0.2">
      <c r="E275" s="9">
        <v>270</v>
      </c>
      <c r="F275" s="10">
        <f t="shared" ca="1" si="4"/>
        <v>0.7</v>
      </c>
      <c r="G275" s="14" t="s">
        <v>846</v>
      </c>
      <c r="H275" s="14">
        <f t="shared" ca="1" si="5"/>
        <v>20</v>
      </c>
    </row>
    <row r="276" spans="5:8" x14ac:dyDescent="0.2">
      <c r="E276" s="9">
        <v>271</v>
      </c>
      <c r="F276" s="10">
        <f t="shared" ca="1" si="4"/>
        <v>0.71</v>
      </c>
      <c r="G276" s="14" t="s">
        <v>846</v>
      </c>
      <c r="H276" s="14">
        <f t="shared" ca="1" si="5"/>
        <v>20</v>
      </c>
    </row>
    <row r="277" spans="5:8" x14ac:dyDescent="0.2">
      <c r="E277" s="9">
        <v>272</v>
      </c>
      <c r="F277" s="10">
        <f t="shared" ca="1" si="4"/>
        <v>0.87</v>
      </c>
      <c r="G277" s="14" t="s">
        <v>846</v>
      </c>
      <c r="H277" s="14">
        <f t="shared" ca="1" si="5"/>
        <v>13</v>
      </c>
    </row>
    <row r="278" spans="5:8" x14ac:dyDescent="0.2">
      <c r="E278" s="9">
        <v>273</v>
      </c>
      <c r="F278" s="10">
        <f t="shared" ca="1" si="4"/>
        <v>0.9</v>
      </c>
      <c r="G278" s="14" t="s">
        <v>859</v>
      </c>
      <c r="H278" s="14">
        <f t="shared" ca="1" si="5"/>
        <v>5</v>
      </c>
    </row>
    <row r="279" spans="5:8" x14ac:dyDescent="0.2">
      <c r="E279" s="9">
        <v>274</v>
      </c>
      <c r="F279" s="10">
        <f t="shared" ca="1" si="4"/>
        <v>0.7</v>
      </c>
      <c r="G279" s="14" t="s">
        <v>859</v>
      </c>
      <c r="H279" s="14">
        <f t="shared" ca="1" si="5"/>
        <v>2</v>
      </c>
    </row>
    <row r="280" spans="5:8" x14ac:dyDescent="0.2">
      <c r="E280" s="9">
        <v>275</v>
      </c>
      <c r="F280" s="10">
        <f t="shared" ca="1" si="4"/>
        <v>0.78</v>
      </c>
      <c r="G280" s="14" t="s">
        <v>859</v>
      </c>
      <c r="H280" s="14">
        <f t="shared" ca="1" si="5"/>
        <v>27</v>
      </c>
    </row>
    <row r="281" spans="5:8" x14ac:dyDescent="0.2">
      <c r="E281" s="9">
        <v>276</v>
      </c>
      <c r="F281" s="10">
        <f t="shared" ca="1" si="4"/>
        <v>0.96</v>
      </c>
      <c r="G281" s="14" t="s">
        <v>859</v>
      </c>
      <c r="H281" s="14">
        <f t="shared" ca="1" si="5"/>
        <v>7</v>
      </c>
    </row>
    <row r="282" spans="5:8" x14ac:dyDescent="0.2">
      <c r="E282" s="9">
        <v>277</v>
      </c>
      <c r="F282" s="10">
        <f t="shared" ca="1" si="4"/>
        <v>0.74</v>
      </c>
      <c r="G282" s="14" t="s">
        <v>859</v>
      </c>
      <c r="H282" s="14">
        <f t="shared" ca="1" si="5"/>
        <v>6</v>
      </c>
    </row>
    <row r="283" spans="5:8" x14ac:dyDescent="0.2">
      <c r="E283" s="9">
        <v>278</v>
      </c>
      <c r="F283" s="10">
        <f t="shared" ca="1" si="4"/>
        <v>0.95</v>
      </c>
      <c r="G283" s="14" t="s">
        <v>859</v>
      </c>
      <c r="H283" s="14">
        <f t="shared" ca="1" si="5"/>
        <v>14</v>
      </c>
    </row>
    <row r="284" spans="5:8" x14ac:dyDescent="0.2">
      <c r="E284" s="9">
        <v>279</v>
      </c>
      <c r="F284" s="10">
        <f t="shared" ca="1" si="4"/>
        <v>0.9</v>
      </c>
      <c r="G284" s="14" t="s">
        <v>859</v>
      </c>
      <c r="H284" s="14">
        <f t="shared" ca="1" si="5"/>
        <v>21</v>
      </c>
    </row>
    <row r="285" spans="5:8" x14ac:dyDescent="0.2">
      <c r="E285" s="9">
        <v>280</v>
      </c>
      <c r="F285" s="10">
        <f t="shared" ca="1" si="4"/>
        <v>0.96</v>
      </c>
      <c r="G285" s="14" t="s">
        <v>859</v>
      </c>
      <c r="H285" s="14">
        <f t="shared" ca="1" si="5"/>
        <v>27</v>
      </c>
    </row>
    <row r="286" spans="5:8" x14ac:dyDescent="0.2">
      <c r="E286" s="9">
        <v>281</v>
      </c>
      <c r="F286" s="10">
        <f t="shared" ca="1" si="4"/>
        <v>0.86</v>
      </c>
      <c r="G286" s="14" t="s">
        <v>859</v>
      </c>
      <c r="H286" s="14">
        <f t="shared" ca="1" si="5"/>
        <v>23</v>
      </c>
    </row>
    <row r="287" spans="5:8" x14ac:dyDescent="0.2">
      <c r="E287" s="9">
        <v>282</v>
      </c>
      <c r="F287" s="10">
        <f t="shared" ca="1" si="4"/>
        <v>0.96</v>
      </c>
      <c r="G287" s="14" t="s">
        <v>859</v>
      </c>
      <c r="H287" s="14">
        <f t="shared" ca="1" si="5"/>
        <v>27</v>
      </c>
    </row>
    <row r="288" spans="5:8" x14ac:dyDescent="0.2">
      <c r="E288" s="9">
        <v>283</v>
      </c>
      <c r="F288" s="10">
        <f t="shared" ca="1" si="4"/>
        <v>0.92</v>
      </c>
      <c r="G288" s="14" t="s">
        <v>859</v>
      </c>
      <c r="H288" s="14">
        <f t="shared" ca="1" si="5"/>
        <v>28</v>
      </c>
    </row>
    <row r="289" spans="5:8" x14ac:dyDescent="0.2">
      <c r="E289" s="9">
        <v>284</v>
      </c>
      <c r="F289" s="10">
        <f t="shared" ca="1" si="4"/>
        <v>0.87</v>
      </c>
      <c r="G289" s="14" t="s">
        <v>859</v>
      </c>
      <c r="H289" s="14">
        <f t="shared" ca="1" si="5"/>
        <v>20</v>
      </c>
    </row>
    <row r="290" spans="5:8" x14ac:dyDescent="0.2">
      <c r="E290" s="9">
        <v>285</v>
      </c>
      <c r="F290" s="10">
        <f t="shared" ca="1" si="4"/>
        <v>0.71</v>
      </c>
      <c r="G290" s="14" t="s">
        <v>859</v>
      </c>
      <c r="H290" s="14">
        <f t="shared" ca="1" si="5"/>
        <v>15</v>
      </c>
    </row>
    <row r="291" spans="5:8" x14ac:dyDescent="0.2">
      <c r="E291" s="9">
        <v>286</v>
      </c>
      <c r="F291" s="10">
        <f t="shared" ca="1" si="4"/>
        <v>0.79</v>
      </c>
      <c r="G291" s="14" t="s">
        <v>859</v>
      </c>
      <c r="H291" s="14">
        <f t="shared" ca="1" si="5"/>
        <v>24</v>
      </c>
    </row>
    <row r="292" spans="5:8" x14ac:dyDescent="0.2">
      <c r="E292" s="9">
        <v>287</v>
      </c>
      <c r="F292" s="10">
        <f t="shared" ca="1" si="4"/>
        <v>1</v>
      </c>
      <c r="G292" s="14" t="s">
        <v>859</v>
      </c>
      <c r="H292" s="14">
        <f t="shared" ca="1" si="5"/>
        <v>30</v>
      </c>
    </row>
    <row r="293" spans="5:8" x14ac:dyDescent="0.2">
      <c r="E293" s="9">
        <v>288</v>
      </c>
      <c r="F293" s="10">
        <f t="shared" ca="1" si="4"/>
        <v>0.83</v>
      </c>
      <c r="G293" s="14" t="s">
        <v>859</v>
      </c>
      <c r="H293" s="14">
        <f t="shared" ca="1" si="5"/>
        <v>8</v>
      </c>
    </row>
    <row r="294" spans="5:8" x14ac:dyDescent="0.2">
      <c r="E294" s="9">
        <v>289</v>
      </c>
      <c r="F294" s="10">
        <f t="shared" ca="1" si="4"/>
        <v>0.85</v>
      </c>
      <c r="G294" s="14" t="s">
        <v>859</v>
      </c>
      <c r="H294" s="14">
        <f t="shared" ca="1" si="5"/>
        <v>6</v>
      </c>
    </row>
    <row r="295" spans="5:8" x14ac:dyDescent="0.2">
      <c r="E295" s="9">
        <v>290</v>
      </c>
      <c r="F295" s="10">
        <f t="shared" ca="1" si="4"/>
        <v>0.9</v>
      </c>
      <c r="G295" s="14" t="s">
        <v>859</v>
      </c>
      <c r="H295" s="14">
        <f t="shared" ca="1" si="5"/>
        <v>4</v>
      </c>
    </row>
    <row r="296" spans="5:8" x14ac:dyDescent="0.2">
      <c r="E296" s="9">
        <v>291</v>
      </c>
      <c r="F296" s="10">
        <f t="shared" ca="1" si="4"/>
        <v>0.86</v>
      </c>
      <c r="G296" s="14" t="s">
        <v>859</v>
      </c>
      <c r="H296" s="14">
        <f t="shared" ca="1" si="5"/>
        <v>29</v>
      </c>
    </row>
    <row r="297" spans="5:8" x14ac:dyDescent="0.2">
      <c r="E297" s="9">
        <v>292</v>
      </c>
      <c r="F297" s="10">
        <f t="shared" ca="1" si="4"/>
        <v>0.79</v>
      </c>
      <c r="G297" s="14" t="s">
        <v>859</v>
      </c>
      <c r="H297" s="14">
        <f t="shared" ca="1" si="5"/>
        <v>21</v>
      </c>
    </row>
    <row r="298" spans="5:8" x14ac:dyDescent="0.2">
      <c r="E298" s="9">
        <v>293</v>
      </c>
      <c r="F298" s="10">
        <f t="shared" ref="F298:F355" ca="1" si="6">RANDBETWEEN(70,100)/100</f>
        <v>0.9</v>
      </c>
      <c r="G298" s="14" t="s">
        <v>859</v>
      </c>
      <c r="H298" s="14">
        <f t="shared" ca="1" si="5"/>
        <v>27</v>
      </c>
    </row>
    <row r="299" spans="5:8" x14ac:dyDescent="0.2">
      <c r="E299" s="9">
        <v>294</v>
      </c>
      <c r="F299" s="10">
        <f t="shared" ca="1" si="6"/>
        <v>0.9</v>
      </c>
      <c r="G299" s="14" t="s">
        <v>859</v>
      </c>
      <c r="H299" s="14">
        <f t="shared" ca="1" si="5"/>
        <v>2</v>
      </c>
    </row>
    <row r="300" spans="5:8" x14ac:dyDescent="0.2">
      <c r="E300" s="9">
        <v>295</v>
      </c>
      <c r="F300" s="10">
        <f t="shared" ca="1" si="6"/>
        <v>0.75</v>
      </c>
      <c r="G300" s="14" t="s">
        <v>859</v>
      </c>
      <c r="H300" s="14">
        <f t="shared" ref="H300:H355" ca="1" si="7">RANDBETWEEN(1,30)</f>
        <v>13</v>
      </c>
    </row>
    <row r="301" spans="5:8" x14ac:dyDescent="0.2">
      <c r="E301" s="9">
        <v>296</v>
      </c>
      <c r="F301" s="10">
        <f t="shared" ca="1" si="6"/>
        <v>0.73</v>
      </c>
      <c r="G301" s="14" t="s">
        <v>859</v>
      </c>
      <c r="H301" s="14">
        <f t="shared" ca="1" si="7"/>
        <v>3</v>
      </c>
    </row>
    <row r="302" spans="5:8" x14ac:dyDescent="0.2">
      <c r="E302" s="9">
        <v>297</v>
      </c>
      <c r="F302" s="10">
        <f t="shared" ca="1" si="6"/>
        <v>0.84</v>
      </c>
      <c r="G302" s="14" t="s">
        <v>859</v>
      </c>
      <c r="H302" s="14">
        <f t="shared" ca="1" si="7"/>
        <v>24</v>
      </c>
    </row>
    <row r="303" spans="5:8" x14ac:dyDescent="0.2">
      <c r="E303" s="9">
        <v>298</v>
      </c>
      <c r="F303" s="10">
        <f t="shared" ca="1" si="6"/>
        <v>0.91</v>
      </c>
      <c r="G303" s="14" t="s">
        <v>859</v>
      </c>
      <c r="H303" s="14">
        <f t="shared" ca="1" si="7"/>
        <v>15</v>
      </c>
    </row>
    <row r="304" spans="5:8" x14ac:dyDescent="0.2">
      <c r="E304" s="9">
        <v>299</v>
      </c>
      <c r="F304" s="10">
        <f t="shared" ca="1" si="6"/>
        <v>0.94</v>
      </c>
      <c r="G304" s="14" t="s">
        <v>859</v>
      </c>
      <c r="H304" s="14">
        <f t="shared" ca="1" si="7"/>
        <v>11</v>
      </c>
    </row>
    <row r="305" spans="5:8" x14ac:dyDescent="0.2">
      <c r="E305" s="9">
        <v>300</v>
      </c>
      <c r="F305" s="10">
        <f t="shared" ca="1" si="6"/>
        <v>0.74</v>
      </c>
      <c r="G305" s="14" t="s">
        <v>859</v>
      </c>
      <c r="H305" s="14">
        <f t="shared" ca="1" si="7"/>
        <v>18</v>
      </c>
    </row>
    <row r="306" spans="5:8" x14ac:dyDescent="0.2">
      <c r="E306" s="9">
        <v>301</v>
      </c>
      <c r="F306" s="10">
        <f t="shared" ca="1" si="6"/>
        <v>1</v>
      </c>
      <c r="G306" s="14" t="s">
        <v>859</v>
      </c>
      <c r="H306" s="14">
        <f t="shared" ca="1" si="7"/>
        <v>29</v>
      </c>
    </row>
    <row r="307" spans="5:8" x14ac:dyDescent="0.2">
      <c r="E307" s="9">
        <v>302</v>
      </c>
      <c r="F307" s="10">
        <f t="shared" ca="1" si="6"/>
        <v>0.74</v>
      </c>
      <c r="G307" s="14" t="s">
        <v>859</v>
      </c>
      <c r="H307" s="14">
        <f t="shared" ca="1" si="7"/>
        <v>27</v>
      </c>
    </row>
    <row r="308" spans="5:8" x14ac:dyDescent="0.2">
      <c r="E308" s="9">
        <v>303</v>
      </c>
      <c r="F308" s="10">
        <f t="shared" ca="1" si="6"/>
        <v>0.83</v>
      </c>
      <c r="G308" s="14" t="s">
        <v>859</v>
      </c>
      <c r="H308" s="14">
        <f t="shared" ca="1" si="7"/>
        <v>12</v>
      </c>
    </row>
    <row r="309" spans="5:8" x14ac:dyDescent="0.2">
      <c r="E309" s="9">
        <v>304</v>
      </c>
      <c r="F309" s="10">
        <f t="shared" ca="1" si="6"/>
        <v>0.82</v>
      </c>
      <c r="G309" s="14" t="s">
        <v>859</v>
      </c>
      <c r="H309" s="14">
        <f t="shared" ca="1" si="7"/>
        <v>15</v>
      </c>
    </row>
    <row r="310" spans="5:8" x14ac:dyDescent="0.2">
      <c r="E310" s="9">
        <v>305</v>
      </c>
      <c r="F310" s="10">
        <f t="shared" ca="1" si="6"/>
        <v>0.72</v>
      </c>
      <c r="G310" s="14" t="s">
        <v>859</v>
      </c>
      <c r="H310" s="14">
        <f t="shared" ca="1" si="7"/>
        <v>17</v>
      </c>
    </row>
    <row r="311" spans="5:8" x14ac:dyDescent="0.2">
      <c r="E311" s="9">
        <v>306</v>
      </c>
      <c r="F311" s="10">
        <f t="shared" ca="1" si="6"/>
        <v>0.82</v>
      </c>
      <c r="G311" s="14" t="s">
        <v>859</v>
      </c>
      <c r="H311" s="14">
        <f t="shared" ca="1" si="7"/>
        <v>25</v>
      </c>
    </row>
    <row r="312" spans="5:8" x14ac:dyDescent="0.2">
      <c r="E312" s="9">
        <v>307</v>
      </c>
      <c r="F312" s="10">
        <f t="shared" ca="1" si="6"/>
        <v>0.71</v>
      </c>
      <c r="G312" s="14" t="s">
        <v>859</v>
      </c>
      <c r="H312" s="14">
        <f t="shared" ca="1" si="7"/>
        <v>28</v>
      </c>
    </row>
    <row r="313" spans="5:8" x14ac:dyDescent="0.2">
      <c r="E313" s="9">
        <v>308</v>
      </c>
      <c r="F313" s="10">
        <f t="shared" ca="1" si="6"/>
        <v>0.99</v>
      </c>
      <c r="G313" s="14" t="s">
        <v>859</v>
      </c>
      <c r="H313" s="14">
        <f t="shared" ca="1" si="7"/>
        <v>18</v>
      </c>
    </row>
    <row r="314" spans="5:8" x14ac:dyDescent="0.2">
      <c r="E314" s="9">
        <v>309</v>
      </c>
      <c r="F314" s="10">
        <f t="shared" ca="1" si="6"/>
        <v>0.82</v>
      </c>
      <c r="G314" s="14" t="s">
        <v>859</v>
      </c>
      <c r="H314" s="14">
        <f t="shared" ca="1" si="7"/>
        <v>6</v>
      </c>
    </row>
    <row r="315" spans="5:8" x14ac:dyDescent="0.2">
      <c r="E315" s="9">
        <v>310</v>
      </c>
      <c r="F315" s="10">
        <f t="shared" ca="1" si="6"/>
        <v>0.89</v>
      </c>
      <c r="G315" s="14" t="s">
        <v>859</v>
      </c>
      <c r="H315" s="14">
        <f t="shared" ca="1" si="7"/>
        <v>24</v>
      </c>
    </row>
    <row r="316" spans="5:8" x14ac:dyDescent="0.2">
      <c r="E316" s="9">
        <v>311</v>
      </c>
      <c r="F316" s="10">
        <f t="shared" ca="1" si="6"/>
        <v>0.72</v>
      </c>
      <c r="G316" s="14" t="s">
        <v>859</v>
      </c>
      <c r="H316" s="14">
        <f t="shared" ca="1" si="7"/>
        <v>24</v>
      </c>
    </row>
    <row r="317" spans="5:8" x14ac:dyDescent="0.2">
      <c r="E317" s="9">
        <v>312</v>
      </c>
      <c r="F317" s="10">
        <f t="shared" ca="1" si="6"/>
        <v>0.72</v>
      </c>
      <c r="G317" s="14" t="s">
        <v>859</v>
      </c>
      <c r="H317" s="14">
        <f t="shared" ca="1" si="7"/>
        <v>22</v>
      </c>
    </row>
    <row r="318" spans="5:8" x14ac:dyDescent="0.2">
      <c r="E318" s="9">
        <v>313</v>
      </c>
      <c r="F318" s="10">
        <f t="shared" ca="1" si="6"/>
        <v>0.97</v>
      </c>
      <c r="G318" s="14" t="s">
        <v>859</v>
      </c>
      <c r="H318" s="14">
        <f t="shared" ca="1" si="7"/>
        <v>30</v>
      </c>
    </row>
    <row r="319" spans="5:8" x14ac:dyDescent="0.2">
      <c r="E319" s="9">
        <v>314</v>
      </c>
      <c r="F319" s="10">
        <f t="shared" ca="1" si="6"/>
        <v>0.77</v>
      </c>
      <c r="G319" s="14" t="s">
        <v>859</v>
      </c>
      <c r="H319" s="14">
        <f t="shared" ca="1" si="7"/>
        <v>7</v>
      </c>
    </row>
    <row r="320" spans="5:8" x14ac:dyDescent="0.2">
      <c r="E320" s="9">
        <v>315</v>
      </c>
      <c r="F320" s="10">
        <f t="shared" ca="1" si="6"/>
        <v>0.74</v>
      </c>
      <c r="G320" s="14" t="s">
        <v>859</v>
      </c>
      <c r="H320" s="14">
        <f t="shared" ca="1" si="7"/>
        <v>9</v>
      </c>
    </row>
    <row r="321" spans="5:8" x14ac:dyDescent="0.2">
      <c r="E321" s="9">
        <v>316</v>
      </c>
      <c r="F321" s="10">
        <f t="shared" ca="1" si="6"/>
        <v>0.76</v>
      </c>
      <c r="G321" s="14" t="s">
        <v>859</v>
      </c>
      <c r="H321" s="14">
        <f t="shared" ca="1" si="7"/>
        <v>19</v>
      </c>
    </row>
    <row r="322" spans="5:8" x14ac:dyDescent="0.2">
      <c r="E322" s="9">
        <v>317</v>
      </c>
      <c r="F322" s="10">
        <f t="shared" ca="1" si="6"/>
        <v>0.72</v>
      </c>
      <c r="G322" s="14" t="s">
        <v>859</v>
      </c>
      <c r="H322" s="14">
        <f t="shared" ca="1" si="7"/>
        <v>14</v>
      </c>
    </row>
    <row r="323" spans="5:8" x14ac:dyDescent="0.2">
      <c r="E323" s="9">
        <v>318</v>
      </c>
      <c r="F323" s="10">
        <f t="shared" ca="1" si="6"/>
        <v>0.76</v>
      </c>
      <c r="G323" s="14" t="s">
        <v>859</v>
      </c>
      <c r="H323" s="14">
        <f t="shared" ca="1" si="7"/>
        <v>13</v>
      </c>
    </row>
    <row r="324" spans="5:8" x14ac:dyDescent="0.2">
      <c r="E324" s="9">
        <v>319</v>
      </c>
      <c r="F324" s="10">
        <f t="shared" ca="1" si="6"/>
        <v>0.76</v>
      </c>
      <c r="G324" s="14" t="s">
        <v>859</v>
      </c>
      <c r="H324" s="14">
        <f t="shared" ca="1" si="7"/>
        <v>7</v>
      </c>
    </row>
    <row r="325" spans="5:8" x14ac:dyDescent="0.2">
      <c r="E325" s="9">
        <v>320</v>
      </c>
      <c r="F325" s="10">
        <f t="shared" ca="1" si="6"/>
        <v>0.73</v>
      </c>
      <c r="G325" s="14" t="s">
        <v>859</v>
      </c>
      <c r="H325" s="14">
        <f t="shared" ca="1" si="7"/>
        <v>24</v>
      </c>
    </row>
    <row r="326" spans="5:8" x14ac:dyDescent="0.2">
      <c r="E326" s="9">
        <v>321</v>
      </c>
      <c r="F326" s="10">
        <f t="shared" ca="1" si="6"/>
        <v>0.98</v>
      </c>
      <c r="G326" s="14" t="s">
        <v>859</v>
      </c>
      <c r="H326" s="14">
        <f t="shared" ca="1" si="7"/>
        <v>29</v>
      </c>
    </row>
    <row r="327" spans="5:8" x14ac:dyDescent="0.2">
      <c r="E327" s="9">
        <v>322</v>
      </c>
      <c r="F327" s="10">
        <f t="shared" ca="1" si="6"/>
        <v>0.78</v>
      </c>
      <c r="G327" s="14" t="s">
        <v>859</v>
      </c>
      <c r="H327" s="14">
        <f t="shared" ca="1" si="7"/>
        <v>18</v>
      </c>
    </row>
    <row r="328" spans="5:8" x14ac:dyDescent="0.2">
      <c r="E328" s="9">
        <v>323</v>
      </c>
      <c r="F328" s="10">
        <f t="shared" ca="1" si="6"/>
        <v>0.7</v>
      </c>
      <c r="G328" s="14" t="s">
        <v>859</v>
      </c>
      <c r="H328" s="14">
        <f t="shared" ca="1" si="7"/>
        <v>30</v>
      </c>
    </row>
    <row r="329" spans="5:8" x14ac:dyDescent="0.2">
      <c r="E329" s="9">
        <v>324</v>
      </c>
      <c r="F329" s="10">
        <f t="shared" ca="1" si="6"/>
        <v>0.94</v>
      </c>
      <c r="G329" s="14" t="s">
        <v>859</v>
      </c>
      <c r="H329" s="14">
        <f t="shared" ca="1" si="7"/>
        <v>17</v>
      </c>
    </row>
    <row r="330" spans="5:8" x14ac:dyDescent="0.2">
      <c r="E330" s="9">
        <v>325</v>
      </c>
      <c r="F330" s="10">
        <f t="shared" ca="1" si="6"/>
        <v>0.86</v>
      </c>
      <c r="G330" s="14" t="s">
        <v>859</v>
      </c>
      <c r="H330" s="14">
        <f t="shared" ca="1" si="7"/>
        <v>1</v>
      </c>
    </row>
    <row r="331" spans="5:8" x14ac:dyDescent="0.2">
      <c r="E331" s="9">
        <v>326</v>
      </c>
      <c r="F331" s="10">
        <f t="shared" ca="1" si="6"/>
        <v>0.81</v>
      </c>
      <c r="G331" s="14" t="s">
        <v>859</v>
      </c>
      <c r="H331" s="14">
        <f t="shared" ca="1" si="7"/>
        <v>28</v>
      </c>
    </row>
    <row r="332" spans="5:8" x14ac:dyDescent="0.2">
      <c r="E332" s="9">
        <v>327</v>
      </c>
      <c r="F332" s="10">
        <f t="shared" ca="1" si="6"/>
        <v>0.99</v>
      </c>
      <c r="G332" s="14" t="s">
        <v>859</v>
      </c>
      <c r="H332" s="14">
        <f t="shared" ca="1" si="7"/>
        <v>5</v>
      </c>
    </row>
    <row r="333" spans="5:8" x14ac:dyDescent="0.2">
      <c r="E333" s="9">
        <v>328</v>
      </c>
      <c r="F333" s="10">
        <f t="shared" ca="1" si="6"/>
        <v>0.75</v>
      </c>
      <c r="G333" s="14" t="s">
        <v>859</v>
      </c>
      <c r="H333" s="14">
        <f t="shared" ca="1" si="7"/>
        <v>7</v>
      </c>
    </row>
    <row r="334" spans="5:8" x14ac:dyDescent="0.2">
      <c r="E334" s="9">
        <v>329</v>
      </c>
      <c r="F334" s="10">
        <f t="shared" ca="1" si="6"/>
        <v>0.96</v>
      </c>
      <c r="G334" s="14" t="s">
        <v>859</v>
      </c>
      <c r="H334" s="14">
        <f t="shared" ca="1" si="7"/>
        <v>16</v>
      </c>
    </row>
    <row r="335" spans="5:8" x14ac:dyDescent="0.2">
      <c r="E335" s="9">
        <v>330</v>
      </c>
      <c r="F335" s="10">
        <f t="shared" ca="1" si="6"/>
        <v>0.86</v>
      </c>
      <c r="G335" s="14" t="s">
        <v>859</v>
      </c>
      <c r="H335" s="14">
        <f t="shared" ca="1" si="7"/>
        <v>9</v>
      </c>
    </row>
    <row r="336" spans="5:8" x14ac:dyDescent="0.2">
      <c r="E336" s="9">
        <v>331</v>
      </c>
      <c r="F336" s="10">
        <f t="shared" ca="1" si="6"/>
        <v>0.89</v>
      </c>
      <c r="G336" s="14" t="s">
        <v>859</v>
      </c>
      <c r="H336" s="14">
        <f t="shared" ca="1" si="7"/>
        <v>24</v>
      </c>
    </row>
    <row r="337" spans="5:8" x14ac:dyDescent="0.2">
      <c r="E337" s="9">
        <v>332</v>
      </c>
      <c r="F337" s="10">
        <f t="shared" ca="1" si="6"/>
        <v>0.89</v>
      </c>
      <c r="G337" s="14" t="s">
        <v>859</v>
      </c>
      <c r="H337" s="14">
        <f t="shared" ca="1" si="7"/>
        <v>8</v>
      </c>
    </row>
    <row r="338" spans="5:8" x14ac:dyDescent="0.2">
      <c r="E338" s="9">
        <v>333</v>
      </c>
      <c r="F338" s="10">
        <f t="shared" ca="1" si="6"/>
        <v>0.76</v>
      </c>
      <c r="G338" s="14" t="s">
        <v>859</v>
      </c>
      <c r="H338" s="14">
        <f t="shared" ca="1" si="7"/>
        <v>7</v>
      </c>
    </row>
    <row r="339" spans="5:8" x14ac:dyDescent="0.2">
      <c r="E339" s="9">
        <v>334</v>
      </c>
      <c r="F339" s="10">
        <f t="shared" ca="1" si="6"/>
        <v>0.8</v>
      </c>
      <c r="G339" s="14" t="s">
        <v>859</v>
      </c>
      <c r="H339" s="14">
        <f t="shared" ca="1" si="7"/>
        <v>27</v>
      </c>
    </row>
    <row r="340" spans="5:8" x14ac:dyDescent="0.2">
      <c r="E340" s="9">
        <v>335</v>
      </c>
      <c r="F340" s="10">
        <f t="shared" ca="1" si="6"/>
        <v>0.77</v>
      </c>
      <c r="G340" s="14" t="s">
        <v>859</v>
      </c>
      <c r="H340" s="14">
        <f t="shared" ca="1" si="7"/>
        <v>13</v>
      </c>
    </row>
    <row r="341" spans="5:8" x14ac:dyDescent="0.2">
      <c r="E341" s="9">
        <v>336</v>
      </c>
      <c r="F341" s="10">
        <f t="shared" ca="1" si="6"/>
        <v>1</v>
      </c>
      <c r="G341" s="14" t="s">
        <v>859</v>
      </c>
      <c r="H341" s="14">
        <f t="shared" ca="1" si="7"/>
        <v>17</v>
      </c>
    </row>
    <row r="342" spans="5:8" x14ac:dyDescent="0.2">
      <c r="E342" s="9">
        <v>337</v>
      </c>
      <c r="F342" s="10">
        <f t="shared" ca="1" si="6"/>
        <v>0.74</v>
      </c>
      <c r="G342" s="14" t="s">
        <v>859</v>
      </c>
      <c r="H342" s="14">
        <f t="shared" ca="1" si="7"/>
        <v>11</v>
      </c>
    </row>
    <row r="343" spans="5:8" x14ac:dyDescent="0.2">
      <c r="E343" s="9">
        <v>338</v>
      </c>
      <c r="F343" s="10">
        <f t="shared" ca="1" si="6"/>
        <v>0.85</v>
      </c>
      <c r="G343" s="14" t="s">
        <v>859</v>
      </c>
      <c r="H343" s="14">
        <f t="shared" ca="1" si="7"/>
        <v>23</v>
      </c>
    </row>
    <row r="344" spans="5:8" x14ac:dyDescent="0.2">
      <c r="E344" s="9">
        <v>339</v>
      </c>
      <c r="F344" s="10">
        <f t="shared" ca="1" si="6"/>
        <v>0.86</v>
      </c>
      <c r="G344" s="14" t="s">
        <v>859</v>
      </c>
      <c r="H344" s="14">
        <f t="shared" ca="1" si="7"/>
        <v>10</v>
      </c>
    </row>
    <row r="345" spans="5:8" x14ac:dyDescent="0.2">
      <c r="E345" s="9">
        <v>340</v>
      </c>
      <c r="F345" s="10">
        <f t="shared" ca="1" si="6"/>
        <v>0.93</v>
      </c>
      <c r="G345" s="14" t="s">
        <v>859</v>
      </c>
      <c r="H345" s="14">
        <f t="shared" ca="1" si="7"/>
        <v>14</v>
      </c>
    </row>
    <row r="346" spans="5:8" x14ac:dyDescent="0.2">
      <c r="E346" s="9">
        <v>341</v>
      </c>
      <c r="F346" s="10">
        <f t="shared" ca="1" si="6"/>
        <v>1</v>
      </c>
      <c r="G346" s="14" t="s">
        <v>859</v>
      </c>
      <c r="H346" s="14">
        <f t="shared" ca="1" si="7"/>
        <v>9</v>
      </c>
    </row>
    <row r="347" spans="5:8" x14ac:dyDescent="0.2">
      <c r="E347" s="9">
        <v>342</v>
      </c>
      <c r="F347" s="10">
        <f t="shared" ca="1" si="6"/>
        <v>0.88</v>
      </c>
      <c r="G347" s="14" t="s">
        <v>859</v>
      </c>
      <c r="H347" s="14">
        <f t="shared" ca="1" si="7"/>
        <v>18</v>
      </c>
    </row>
    <row r="348" spans="5:8" x14ac:dyDescent="0.2">
      <c r="E348" s="9">
        <v>343</v>
      </c>
      <c r="F348" s="10">
        <f t="shared" ca="1" si="6"/>
        <v>0.71</v>
      </c>
      <c r="G348" s="14" t="s">
        <v>859</v>
      </c>
      <c r="H348" s="14">
        <f t="shared" ca="1" si="7"/>
        <v>29</v>
      </c>
    </row>
    <row r="349" spans="5:8" x14ac:dyDescent="0.2">
      <c r="E349" s="9">
        <v>344</v>
      </c>
      <c r="F349" s="10">
        <f t="shared" ca="1" si="6"/>
        <v>0.73</v>
      </c>
      <c r="G349" s="14" t="s">
        <v>859</v>
      </c>
      <c r="H349" s="14">
        <f t="shared" ca="1" si="7"/>
        <v>14</v>
      </c>
    </row>
    <row r="350" spans="5:8" x14ac:dyDescent="0.2">
      <c r="E350" s="9">
        <v>345</v>
      </c>
      <c r="F350" s="10">
        <f t="shared" ca="1" si="6"/>
        <v>0.91</v>
      </c>
      <c r="G350" s="14" t="s">
        <v>859</v>
      </c>
      <c r="H350" s="14">
        <f t="shared" ca="1" si="7"/>
        <v>1</v>
      </c>
    </row>
    <row r="351" spans="5:8" x14ac:dyDescent="0.2">
      <c r="E351" s="9">
        <v>346</v>
      </c>
      <c r="F351" s="10">
        <f t="shared" ca="1" si="6"/>
        <v>0.9</v>
      </c>
      <c r="G351" s="14" t="s">
        <v>859</v>
      </c>
      <c r="H351" s="14">
        <f t="shared" ca="1" si="7"/>
        <v>2</v>
      </c>
    </row>
    <row r="352" spans="5:8" x14ac:dyDescent="0.2">
      <c r="E352" s="9">
        <v>347</v>
      </c>
      <c r="F352" s="10">
        <f t="shared" ca="1" si="6"/>
        <v>1</v>
      </c>
      <c r="G352" s="14" t="s">
        <v>859</v>
      </c>
      <c r="H352" s="14">
        <f t="shared" ca="1" si="7"/>
        <v>14</v>
      </c>
    </row>
    <row r="353" spans="5:8" x14ac:dyDescent="0.2">
      <c r="E353" s="9">
        <v>348</v>
      </c>
      <c r="F353" s="10">
        <f t="shared" ca="1" si="6"/>
        <v>0.84</v>
      </c>
      <c r="G353" s="14" t="s">
        <v>859</v>
      </c>
      <c r="H353" s="14">
        <f t="shared" ca="1" si="7"/>
        <v>11</v>
      </c>
    </row>
    <row r="354" spans="5:8" x14ac:dyDescent="0.2">
      <c r="E354" s="9">
        <v>349</v>
      </c>
      <c r="F354" s="10">
        <f t="shared" ca="1" si="6"/>
        <v>0.84</v>
      </c>
      <c r="G354" s="14" t="s">
        <v>859</v>
      </c>
      <c r="H354" s="14">
        <f t="shared" ca="1" si="7"/>
        <v>15</v>
      </c>
    </row>
    <row r="355" spans="5:8" x14ac:dyDescent="0.2">
      <c r="E355" s="9">
        <v>350</v>
      </c>
      <c r="F355" s="10">
        <f t="shared" ca="1" si="6"/>
        <v>0.71</v>
      </c>
      <c r="G355" s="14" t="s">
        <v>859</v>
      </c>
      <c r="H355" s="14">
        <f t="shared" ca="1" si="7"/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Dashboard</vt:lpstr>
      <vt:lpstr>Pivots</vt:lpstr>
      <vt:lpstr>Detalle</vt:lpstr>
      <vt:lpstr>Maestro</vt:lpstr>
      <vt:lpstr>Tablas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2019-06-17T19:49:33Z</dcterms:created>
  <dcterms:modified xsi:type="dcterms:W3CDTF">2025-10-12T13:24:26Z</dcterms:modified>
</cp:coreProperties>
</file>